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hete\Dropbox\IO MAEG\Teoria dos Jogos\"/>
    </mc:Choice>
  </mc:AlternateContent>
  <bookViews>
    <workbookView xWindow="480" yWindow="150" windowWidth="18195" windowHeight="11070" firstSheet="1" activeTab="5"/>
  </bookViews>
  <sheets>
    <sheet name="Sensitivity Report 1" sheetId="43" r:id="rId1"/>
    <sheet name="Folha1" sheetId="1" r:id="rId2"/>
    <sheet name="Sensitivity Report 2" sheetId="44" r:id="rId3"/>
    <sheet name="Folha2" sheetId="2" r:id="rId4"/>
    <sheet name="Sensitivity Report 3" sheetId="45" r:id="rId5"/>
    <sheet name="Folha3" sheetId="3" r:id="rId6"/>
  </sheets>
  <definedNames>
    <definedName name="solver_adj" localSheetId="1" hidden="1">Folha1!$C$21:$H$21</definedName>
    <definedName name="solver_adj" localSheetId="3" hidden="1">Folha2!$C$21:$H$21</definedName>
    <definedName name="solver_adj" localSheetId="5" hidden="1">Folha3!$C$21:$H$21</definedName>
    <definedName name="solver_cvg" localSheetId="1" hidden="1">0.0001</definedName>
    <definedName name="solver_cvg" localSheetId="3" hidden="1">0.0001</definedName>
    <definedName name="solver_cvg" localSheetId="5" hidden="1">0.0001</definedName>
    <definedName name="solver_drv" localSheetId="1" hidden="1">1</definedName>
    <definedName name="solver_drv" localSheetId="3" hidden="1">1</definedName>
    <definedName name="solver_drv" localSheetId="5" hidden="1">1</definedName>
    <definedName name="solver_eng" localSheetId="1" hidden="1">2</definedName>
    <definedName name="solver_eng" localSheetId="3" hidden="1">2</definedName>
    <definedName name="solver_eng" localSheetId="5" hidden="1">2</definedName>
    <definedName name="solver_est" localSheetId="1" hidden="1">1</definedName>
    <definedName name="solver_est" localSheetId="3" hidden="1">1</definedName>
    <definedName name="solver_est" localSheetId="5" hidden="1">1</definedName>
    <definedName name="solver_itr" localSheetId="1" hidden="1">2147483647</definedName>
    <definedName name="solver_itr" localSheetId="3" hidden="1">2147483647</definedName>
    <definedName name="solver_itr" localSheetId="5" hidden="1">2147483647</definedName>
    <definedName name="solver_lhs1" localSheetId="1" hidden="1">Folha1!$I$18</definedName>
    <definedName name="solver_lhs1" localSheetId="3" hidden="1">Folha2!$I$17:$I$18</definedName>
    <definedName name="solver_lhs1" localSheetId="5" hidden="1">Folha3!$I$6:$I$15</definedName>
    <definedName name="solver_lhs2" localSheetId="1" hidden="1">Folha1!$I$4:$I$17</definedName>
    <definedName name="solver_lhs2" localSheetId="3" hidden="1">Folha2!$I$4</definedName>
    <definedName name="solver_lhs2" localSheetId="5" hidden="1">Folha3!$I$16:$I$18</definedName>
    <definedName name="solver_lhs3" localSheetId="3" hidden="1">Folha2!$I$5:$I$16</definedName>
    <definedName name="solver_lhs3" localSheetId="5" hidden="1">Folha3!$I$4:$I$5</definedName>
    <definedName name="solver_lhs4" localSheetId="3" hidden="1">Folha2!$I$4:$I$12</definedName>
    <definedName name="solver_lhs4" localSheetId="5" hidden="1">Folha3!$I$8:$I$12</definedName>
    <definedName name="solver_lhs5" localSheetId="3" hidden="1">Folha2!$I$4:$I$12</definedName>
    <definedName name="solver_lhs5" localSheetId="5" hidden="1">Folha3!$I$8:$I$12</definedName>
    <definedName name="solver_lhs6" localSheetId="5" hidden="1">Folha3!$I$8:$I$12</definedName>
    <definedName name="solver_lhs7" localSheetId="5" hidden="1">Folha3!$I$8:$I$12</definedName>
    <definedName name="solver_mip" localSheetId="1" hidden="1">2147483647</definedName>
    <definedName name="solver_mip" localSheetId="3" hidden="1">2147483647</definedName>
    <definedName name="solver_mip" localSheetId="5" hidden="1">2147483647</definedName>
    <definedName name="solver_mni" localSheetId="1" hidden="1">30</definedName>
    <definedName name="solver_mni" localSheetId="3" hidden="1">30</definedName>
    <definedName name="solver_mni" localSheetId="5" hidden="1">30</definedName>
    <definedName name="solver_mrt" localSheetId="1" hidden="1">0.075</definedName>
    <definedName name="solver_mrt" localSheetId="3" hidden="1">0.075</definedName>
    <definedName name="solver_mrt" localSheetId="5" hidden="1">0.075</definedName>
    <definedName name="solver_msl" localSheetId="1" hidden="1">2</definedName>
    <definedName name="solver_msl" localSheetId="3" hidden="1">2</definedName>
    <definedName name="solver_msl" localSheetId="5" hidden="1">2</definedName>
    <definedName name="solver_neg" localSheetId="1" hidden="1">1</definedName>
    <definedName name="solver_neg" localSheetId="3" hidden="1">1</definedName>
    <definedName name="solver_neg" localSheetId="5" hidden="1">1</definedName>
    <definedName name="solver_nod" localSheetId="1" hidden="1">2147483647</definedName>
    <definedName name="solver_nod" localSheetId="3" hidden="1">2147483647</definedName>
    <definedName name="solver_nod" localSheetId="5" hidden="1">2147483647</definedName>
    <definedName name="solver_num" localSheetId="1" hidden="1">2</definedName>
    <definedName name="solver_num" localSheetId="3" hidden="1">3</definedName>
    <definedName name="solver_num" localSheetId="5" hidden="1">3</definedName>
    <definedName name="solver_nwt" localSheetId="1" hidden="1">1</definedName>
    <definedName name="solver_nwt" localSheetId="3" hidden="1">1</definedName>
    <definedName name="solver_nwt" localSheetId="5" hidden="1">1</definedName>
    <definedName name="solver_opt" localSheetId="1" hidden="1">Folha1!$I$20</definedName>
    <definedName name="solver_opt" localSheetId="3" hidden="1">Folha2!$I$20</definedName>
    <definedName name="solver_opt" localSheetId="5" hidden="1">Folha3!$I$20</definedName>
    <definedName name="solver_pre" localSheetId="1" hidden="1">0.000001</definedName>
    <definedName name="solver_pre" localSheetId="3" hidden="1">0.000001</definedName>
    <definedName name="solver_pre" localSheetId="5" hidden="1">0.000001</definedName>
    <definedName name="solver_rbv" localSheetId="1" hidden="1">1</definedName>
    <definedName name="solver_rbv" localSheetId="3" hidden="1">2</definedName>
    <definedName name="solver_rbv" localSheetId="5" hidden="1">1</definedName>
    <definedName name="solver_rel1" localSheetId="1" hidden="1">2</definedName>
    <definedName name="solver_rel1" localSheetId="3" hidden="1">2</definedName>
    <definedName name="solver_rel1" localSheetId="5" hidden="1">3</definedName>
    <definedName name="solver_rel2" localSheetId="1" hidden="1">3</definedName>
    <definedName name="solver_rel2" localSheetId="3" hidden="1">2</definedName>
    <definedName name="solver_rel2" localSheetId="5" hidden="1">2</definedName>
    <definedName name="solver_rel3" localSheetId="3" hidden="1">3</definedName>
    <definedName name="solver_rel3" localSheetId="5" hidden="1">2</definedName>
    <definedName name="solver_rel4" localSheetId="3" hidden="1">3</definedName>
    <definedName name="solver_rel4" localSheetId="5" hidden="1">3</definedName>
    <definedName name="solver_rel5" localSheetId="3" hidden="1">3</definedName>
    <definedName name="solver_rel5" localSheetId="5" hidden="1">3</definedName>
    <definedName name="solver_rel6" localSheetId="5" hidden="1">3</definedName>
    <definedName name="solver_rel7" localSheetId="5" hidden="1">3</definedName>
    <definedName name="solver_rhs1" localSheetId="1" hidden="1">Folha1!$K$18</definedName>
    <definedName name="solver_rhs1" localSheetId="3" hidden="1">Folha2!$K$17:$K$18</definedName>
    <definedName name="solver_rhs1" localSheetId="5" hidden="1">Folha3!$K$6:$K$15</definedName>
    <definedName name="solver_rhs2" localSheetId="1" hidden="1">Folha1!$K$4:$K$17</definedName>
    <definedName name="solver_rhs2" localSheetId="3" hidden="1">Folha2!$K$4</definedName>
    <definedName name="solver_rhs2" localSheetId="5" hidden="1">Folha3!$K$16:$K$18</definedName>
    <definedName name="solver_rhs3" localSheetId="3" hidden="1">Folha2!$K$5:$K$16</definedName>
    <definedName name="solver_rhs3" localSheetId="5" hidden="1">Folha3!$K$4:$K$5</definedName>
    <definedName name="solver_rhs4" localSheetId="3" hidden="1">Folha2!$K$4:$K$12</definedName>
    <definedName name="solver_rhs4" localSheetId="5" hidden="1">Folha3!$K$8:$K$12</definedName>
    <definedName name="solver_rhs5" localSheetId="3" hidden="1">Folha2!$K$4:$K$12</definedName>
    <definedName name="solver_rhs5" localSheetId="5" hidden="1">Folha3!$K$8:$K$12</definedName>
    <definedName name="solver_rhs6" localSheetId="5" hidden="1">Folha3!$K$8:$K$12</definedName>
    <definedName name="solver_rhs7" localSheetId="5" hidden="1">Folha3!$K$8:$K$12</definedName>
    <definedName name="solver_rlx" localSheetId="1" hidden="1">2</definedName>
    <definedName name="solver_rlx" localSheetId="3" hidden="1">2</definedName>
    <definedName name="solver_rlx" localSheetId="5" hidden="1">2</definedName>
    <definedName name="solver_rsd" localSheetId="1" hidden="1">0</definedName>
    <definedName name="solver_rsd" localSheetId="3" hidden="1">0</definedName>
    <definedName name="solver_rsd" localSheetId="5" hidden="1">0</definedName>
    <definedName name="solver_scl" localSheetId="1" hidden="1">1</definedName>
    <definedName name="solver_scl" localSheetId="3" hidden="1">2</definedName>
    <definedName name="solver_scl" localSheetId="5" hidden="1">1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ssz" localSheetId="1" hidden="1">100</definedName>
    <definedName name="solver_ssz" localSheetId="3" hidden="1">0</definedName>
    <definedName name="solver_ssz" localSheetId="5" hidden="1">100</definedName>
    <definedName name="solver_tim" localSheetId="1" hidden="1">2147483647</definedName>
    <definedName name="solver_tim" localSheetId="3" hidden="1">2147483647</definedName>
    <definedName name="solver_tim" localSheetId="5" hidden="1">2147483647</definedName>
    <definedName name="solver_tol" localSheetId="1" hidden="1">0.01</definedName>
    <definedName name="solver_tol" localSheetId="3" hidden="1">0.01</definedName>
    <definedName name="solver_tol" localSheetId="5" hidden="1">0.01</definedName>
    <definedName name="solver_typ" localSheetId="1" hidden="1">2</definedName>
    <definedName name="solver_typ" localSheetId="3" hidden="1">2</definedName>
    <definedName name="solver_typ" localSheetId="5" hidden="1">2</definedName>
    <definedName name="solver_val" localSheetId="1" hidden="1">0</definedName>
    <definedName name="solver_val" localSheetId="3" hidden="1">0</definedName>
    <definedName name="solver_val" localSheetId="5" hidden="1">0</definedName>
    <definedName name="solver_ver" localSheetId="1" hidden="1">3</definedName>
    <definedName name="solver_ver" localSheetId="3" hidden="1">3</definedName>
    <definedName name="solver_ver" localSheetId="5" hidden="1">3</definedName>
  </definedNames>
  <calcPr calcId="152511"/>
</workbook>
</file>

<file path=xl/calcChain.xml><?xml version="1.0" encoding="utf-8"?>
<calcChain xmlns="http://schemas.openxmlformats.org/spreadsheetml/2006/main">
  <c r="F34" i="1" l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E27" i="1"/>
  <c r="G27" i="1" s="1"/>
  <c r="D2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O29" i="1"/>
  <c r="Q29" i="1" s="1"/>
  <c r="N29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Q19" i="1" s="1"/>
  <c r="N19" i="1"/>
  <c r="P18" i="1"/>
  <c r="O18" i="1"/>
  <c r="N18" i="1"/>
  <c r="P17" i="1"/>
  <c r="O17" i="1"/>
  <c r="N17" i="1"/>
  <c r="O16" i="1"/>
  <c r="Q16" i="1" s="1"/>
  <c r="N16" i="1"/>
  <c r="P10" i="1"/>
  <c r="O10" i="1"/>
  <c r="N10" i="1"/>
  <c r="P9" i="1"/>
  <c r="O9" i="1"/>
  <c r="N9" i="1"/>
  <c r="P8" i="1"/>
  <c r="O8" i="1"/>
  <c r="N8" i="1"/>
  <c r="P7" i="1"/>
  <c r="O7" i="1"/>
  <c r="Q7" i="1" s="1"/>
  <c r="N7" i="1"/>
  <c r="P6" i="1"/>
  <c r="O6" i="1"/>
  <c r="N6" i="1"/>
  <c r="P5" i="1"/>
  <c r="O5" i="1"/>
  <c r="N5" i="1"/>
  <c r="P4" i="1"/>
  <c r="O4" i="1"/>
  <c r="N4" i="1"/>
  <c r="O3" i="1"/>
  <c r="Q3" i="1" s="1"/>
  <c r="N3" i="1"/>
  <c r="N12" i="1" s="1"/>
  <c r="Q4" i="1" l="1"/>
  <c r="R4" i="1" s="1"/>
  <c r="Q31" i="1"/>
  <c r="R31" i="1" s="1"/>
  <c r="Q33" i="1"/>
  <c r="R33" i="1" s="1"/>
  <c r="G28" i="1"/>
  <c r="H28" i="1" s="1"/>
  <c r="G32" i="1"/>
  <c r="H32" i="1" s="1"/>
  <c r="Q10" i="1"/>
  <c r="R7" i="1"/>
  <c r="R16" i="1"/>
  <c r="Q22" i="1"/>
  <c r="R22" i="1" s="1"/>
  <c r="Q30" i="1"/>
  <c r="R30" i="1" s="1"/>
  <c r="Q34" i="1"/>
  <c r="R34" i="1" s="1"/>
  <c r="Q18" i="1"/>
  <c r="R18" i="1" s="1"/>
  <c r="G30" i="1"/>
  <c r="H30" i="1" s="1"/>
  <c r="G31" i="1"/>
  <c r="H31" i="1" s="1"/>
  <c r="Q9" i="1"/>
  <c r="R9" i="1" s="1"/>
  <c r="Q20" i="1"/>
  <c r="R20" i="1" s="1"/>
  <c r="R29" i="1"/>
  <c r="Q36" i="1"/>
  <c r="R36" i="1" s="1"/>
  <c r="G33" i="1"/>
  <c r="H33" i="1" s="1"/>
  <c r="R3" i="1"/>
  <c r="R10" i="1"/>
  <c r="Q5" i="1"/>
  <c r="R5" i="1" s="1"/>
  <c r="Q6" i="1"/>
  <c r="R6" i="1" s="1"/>
  <c r="Q8" i="1"/>
  <c r="R8" i="1" s="1"/>
  <c r="Q17" i="1"/>
  <c r="R17" i="1" s="1"/>
  <c r="R19" i="1"/>
  <c r="Q21" i="1"/>
  <c r="R21" i="1" s="1"/>
  <c r="Q23" i="1"/>
  <c r="R23" i="1" s="1"/>
  <c r="Q32" i="1"/>
  <c r="R32" i="1" s="1"/>
  <c r="R37" i="1" s="1"/>
  <c r="S37" i="1" s="1"/>
  <c r="Q35" i="1"/>
  <c r="R35" i="1" s="1"/>
  <c r="H27" i="1"/>
  <c r="G29" i="1"/>
  <c r="H29" i="1" s="1"/>
  <c r="G34" i="1"/>
  <c r="H34" i="1" s="1"/>
  <c r="R24" i="1" l="1"/>
  <c r="S24" i="1" s="1"/>
  <c r="R11" i="1"/>
  <c r="S11" i="1" s="1"/>
  <c r="H35" i="1"/>
  <c r="I35" i="1" s="1"/>
  <c r="K26" i="1"/>
  <c r="I20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0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4" i="1"/>
</calcChain>
</file>

<file path=xl/sharedStrings.xml><?xml version="1.0" encoding="utf-8"?>
<sst xmlns="http://schemas.openxmlformats.org/spreadsheetml/2006/main" count="359" uniqueCount="83">
  <si>
    <t>X1</t>
  </si>
  <si>
    <t>X2</t>
  </si>
  <si>
    <t>X3</t>
  </si>
  <si>
    <t>[1]</t>
  </si>
  <si>
    <t>[2]</t>
  </si>
  <si>
    <t>[3]</t>
  </si>
  <si>
    <t>[1; 2]</t>
  </si>
  <si>
    <t>[1; 3]</t>
  </si>
  <si>
    <t>[1; 2; 3]</t>
  </si>
  <si>
    <t>=</t>
  </si>
  <si>
    <t>FO</t>
  </si>
  <si>
    <t>X4</t>
  </si>
  <si>
    <t>≥</t>
  </si>
  <si>
    <t>[4]</t>
  </si>
  <si>
    <t>[2; 3]</t>
  </si>
  <si>
    <t>[1; 4]</t>
  </si>
  <si>
    <t>[2; 4]</t>
  </si>
  <si>
    <t>[3; 4]</t>
  </si>
  <si>
    <t>[2; 3; 4]</t>
  </si>
  <si>
    <t>[1; 2; 3; 4]</t>
  </si>
  <si>
    <t>[1; 2; 4]</t>
  </si>
  <si>
    <t>[1; 3; 4]</t>
  </si>
  <si>
    <t>Final</t>
  </si>
  <si>
    <t>E´1</t>
  </si>
  <si>
    <t>E´´1</t>
  </si>
  <si>
    <t>$I$18</t>
  </si>
  <si>
    <t>$I$8</t>
  </si>
  <si>
    <t>$I$9</t>
  </si>
  <si>
    <t>$I$10</t>
  </si>
  <si>
    <t>$I$11</t>
  </si>
  <si>
    <t>$I$12</t>
  </si>
  <si>
    <t>$I$13</t>
  </si>
  <si>
    <t>$I$14</t>
  </si>
  <si>
    <t>$I$15</t>
  </si>
  <si>
    <t>$I$16</t>
  </si>
  <si>
    <t>$I$17</t>
  </si>
  <si>
    <t>Prob. 1 - Min</t>
  </si>
  <si>
    <t>S</t>
  </si>
  <si>
    <t>Pn</t>
  </si>
  <si>
    <t>V(SU4)</t>
  </si>
  <si>
    <t>V(S)</t>
  </si>
  <si>
    <t>Custo Mar</t>
  </si>
  <si>
    <t>V. SH</t>
  </si>
  <si>
    <t>Valor de Shapley - jogador 3</t>
  </si>
  <si>
    <t>V(SU3)</t>
  </si>
  <si>
    <t>Valor de Shapley - jogador 2</t>
  </si>
  <si>
    <t>V(SU2)</t>
  </si>
  <si>
    <t>Valor de Shapley - jogador 4</t>
  </si>
  <si>
    <t>Valor de Shapley - jogador 1</t>
  </si>
  <si>
    <t>V(SU1)</t>
  </si>
  <si>
    <t>Microsoft Excel 15.0 Sensitivity Report</t>
  </si>
  <si>
    <t>Worksheet: [Exemplo Nucléolo Insolvência 600.xlsx]Folha1</t>
  </si>
  <si>
    <t>Report Created: 27-03-2019 11:38:28</t>
  </si>
  <si>
    <t>Variable Cells</t>
  </si>
  <si>
    <t>Cell</t>
  </si>
  <si>
    <t>Name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</si>
  <si>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</si>
  <si>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</si>
  <si>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</si>
  <si>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</si>
  <si>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</si>
  <si>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</si>
  <si>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</si>
  <si>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</si>
  <si>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</si>
  <si>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</si>
  <si>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</si>
  <si>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</si>
  <si>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</si>
  <si>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$C$21</t>
  </si>
  <si>
    <t>$D$21</t>
  </si>
  <si>
    <t>$E$21</t>
  </si>
  <si>
    <t>$F$21</t>
  </si>
  <si>
    <t>$G$21</t>
  </si>
  <si>
    <t>$H$21</t>
  </si>
  <si>
    <t>$I$4</t>
  </si>
  <si>
    <t>$I$5</t>
  </si>
  <si>
    <t>$I$6</t>
  </si>
  <si>
    <t>$I$7</t>
  </si>
  <si>
    <t>Worksheet: [Exemplo Nucléolo Insolvência 600.xlsx]Folha2</t>
  </si>
  <si>
    <t>Report Created: 27-03-2019 11:38:43</t>
  </si>
  <si>
    <t>Worksheet: [Exemplo Nucléolo Insolvência 600.xlsx]Folha3</t>
  </si>
  <si>
    <t>Report Created: 27-03-2019 11:38:59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</si>
</sst>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164" fontId="0" fillId="0" borderId="0" xfId="0" applyNumberForma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9.42578125" bestFit="1" customWidth="1"/>
    <col min="4" max="4" width="6.140625" customWidth="1"/>
    <col min="5" max="5" width="8.7109375" bestFit="1" customWidth="1"/>
    <col min="6" max="6" width="10.85546875" bestFit="1" customWidth="1"/>
    <col min="7" max="7" width="12" bestFit="1" customWidth="1"/>
    <col min="8" max="8" width="10" bestFit="1" customWidth="1"/>
  </cols>
  <sheetData>
    <row r="1" spans="1:8" x14ac:dyDescent="0.25">
      <c r="A1" s="6" t="s">
        <v>50</v>
      </c>
    </row>
    <row r="2" spans="1:8" x14ac:dyDescent="0.25">
      <c r="A2" s="6" t="s">
        <v>51</v>
      </c>
    </row>
    <row r="3" spans="1:8" x14ac:dyDescent="0.25">
      <c r="A3" s="6" t="s">
        <v>52</v>
      </c>
    </row>
    <row r="6" spans="1:8" ht="15.75" thickBot="1" x14ac:dyDescent="0.3">
      <c r="A6" t="s">
        <v>53</v>
      </c>
    </row>
    <row r="7" spans="1:8" x14ac:dyDescent="0.25">
      <c r="B7" s="10"/>
      <c r="C7" s="10"/>
      <c r="D7" s="10" t="s">
        <v>22</v>
      </c>
      <c r="E7" s="10" t="s">
        <v>57</v>
      </c>
      <c r="F7" s="10" t="s">
        <v>59</v>
      </c>
      <c r="G7" s="10" t="s">
        <v>61</v>
      </c>
      <c r="H7" s="10" t="s">
        <v>61</v>
      </c>
    </row>
    <row r="8" spans="1:8" ht="15.75" thickBot="1" x14ac:dyDescent="0.3">
      <c r="B8" s="11" t="s">
        <v>54</v>
      </c>
      <c r="C8" s="11" t="s">
        <v>55</v>
      </c>
      <c r="D8" s="11" t="s">
        <v>56</v>
      </c>
      <c r="E8" s="11" t="s">
        <v>58</v>
      </c>
      <c r="F8" s="11" t="s">
        <v>60</v>
      </c>
      <c r="G8" s="11" t="s">
        <v>62</v>
      </c>
      <c r="H8" s="11" t="s">
        <v>63</v>
      </c>
    </row>
    <row r="9" spans="1:8" x14ac:dyDescent="0.25">
      <c r="B9" s="8" t="s">
        <v>69</v>
      </c>
      <c r="C9" s="8" t="s">
        <v>0</v>
      </c>
      <c r="D9" s="8">
        <v>50</v>
      </c>
      <c r="E9" s="8">
        <v>0</v>
      </c>
      <c r="F9" s="8">
        <v>0</v>
      </c>
      <c r="G9" s="8">
        <v>1</v>
      </c>
      <c r="H9" s="8">
        <v>1</v>
      </c>
    </row>
    <row r="10" spans="1:8" x14ac:dyDescent="0.25">
      <c r="B10" s="8" t="s">
        <v>70</v>
      </c>
      <c r="C10" s="8" t="s">
        <v>1</v>
      </c>
      <c r="D10" s="8">
        <v>150</v>
      </c>
      <c r="E10" s="8">
        <v>0</v>
      </c>
      <c r="F10" s="8">
        <v>0</v>
      </c>
      <c r="G10" s="8">
        <v>0</v>
      </c>
      <c r="H10" s="8">
        <v>1</v>
      </c>
    </row>
    <row r="11" spans="1:8" x14ac:dyDescent="0.25">
      <c r="B11" s="8" t="s">
        <v>71</v>
      </c>
      <c r="C11" s="8" t="s">
        <v>2</v>
      </c>
      <c r="D11" s="8">
        <v>50</v>
      </c>
      <c r="E11" s="8">
        <v>0</v>
      </c>
      <c r="F11" s="8">
        <v>0</v>
      </c>
      <c r="G11" s="8">
        <v>0.33333333333333331</v>
      </c>
      <c r="H11" s="8">
        <v>0</v>
      </c>
    </row>
    <row r="12" spans="1:8" x14ac:dyDescent="0.25">
      <c r="B12" s="8" t="s">
        <v>72</v>
      </c>
      <c r="C12" s="8" t="s">
        <v>11</v>
      </c>
      <c r="D12" s="8">
        <v>350</v>
      </c>
      <c r="E12" s="8">
        <v>0</v>
      </c>
      <c r="F12" s="8">
        <v>0</v>
      </c>
      <c r="G12" s="8">
        <v>0</v>
      </c>
      <c r="H12" s="8">
        <v>1</v>
      </c>
    </row>
    <row r="13" spans="1:8" x14ac:dyDescent="0.25">
      <c r="B13" s="8" t="s">
        <v>73</v>
      </c>
      <c r="C13" s="8" t="s">
        <v>23</v>
      </c>
      <c r="D13" s="8">
        <v>0</v>
      </c>
      <c r="E13" s="8">
        <v>0</v>
      </c>
      <c r="F13" s="8">
        <v>1</v>
      </c>
      <c r="G13" s="8">
        <v>1E+30</v>
      </c>
      <c r="H13" s="8">
        <v>0</v>
      </c>
    </row>
    <row r="14" spans="1:8" ht="15.75" thickBot="1" x14ac:dyDescent="0.3">
      <c r="B14" s="7" t="s">
        <v>74</v>
      </c>
      <c r="C14" s="7" t="s">
        <v>24</v>
      </c>
      <c r="D14" s="7">
        <v>50</v>
      </c>
      <c r="E14" s="7">
        <v>0</v>
      </c>
      <c r="F14" s="7">
        <v>-1</v>
      </c>
      <c r="G14" s="7">
        <v>1</v>
      </c>
      <c r="H14" s="7">
        <v>0</v>
      </c>
    </row>
    <row r="16" spans="1:8" ht="15.75" thickBot="1" x14ac:dyDescent="0.3">
      <c r="A16" t="s">
        <v>64</v>
      </c>
    </row>
    <row r="17" spans="2:8" x14ac:dyDescent="0.25">
      <c r="B17" s="10"/>
      <c r="C17" s="10"/>
      <c r="D17" s="10" t="s">
        <v>22</v>
      </c>
      <c r="E17" s="10" t="s">
        <v>65</v>
      </c>
      <c r="F17" s="10" t="s">
        <v>67</v>
      </c>
      <c r="G17" s="10" t="s">
        <v>61</v>
      </c>
      <c r="H17" s="10" t="s">
        <v>61</v>
      </c>
    </row>
    <row r="18" spans="2:8" ht="15.75" thickBot="1" x14ac:dyDescent="0.3">
      <c r="B18" s="11" t="s">
        <v>54</v>
      </c>
      <c r="C18" s="11" t="s">
        <v>55</v>
      </c>
      <c r="D18" s="11" t="s">
        <v>56</v>
      </c>
      <c r="E18" s="11" t="s">
        <v>66</v>
      </c>
      <c r="F18" s="11" t="s">
        <v>68</v>
      </c>
      <c r="G18" s="11" t="s">
        <v>62</v>
      </c>
      <c r="H18" s="11" t="s">
        <v>63</v>
      </c>
    </row>
    <row r="19" spans="2:8" x14ac:dyDescent="0.25">
      <c r="B19" s="8" t="s">
        <v>25</v>
      </c>
      <c r="C19" s="8" t="s">
        <v>19</v>
      </c>
      <c r="D19" s="8">
        <v>600</v>
      </c>
      <c r="E19" s="8">
        <v>-0.5</v>
      </c>
      <c r="F19" s="8">
        <v>600</v>
      </c>
      <c r="G19" s="8">
        <v>0</v>
      </c>
      <c r="H19" s="8">
        <v>100</v>
      </c>
    </row>
    <row r="20" spans="2:8" x14ac:dyDescent="0.25">
      <c r="B20" s="8" t="s">
        <v>75</v>
      </c>
      <c r="C20" s="8" t="s">
        <v>3</v>
      </c>
      <c r="D20" s="8">
        <v>0</v>
      </c>
      <c r="E20" s="8">
        <v>0.5</v>
      </c>
      <c r="F20" s="8">
        <v>0</v>
      </c>
      <c r="G20" s="8">
        <v>0</v>
      </c>
      <c r="H20" s="8">
        <v>100</v>
      </c>
    </row>
    <row r="21" spans="2:8" x14ac:dyDescent="0.25">
      <c r="B21" s="8" t="s">
        <v>76</v>
      </c>
      <c r="C21" s="8" t="s">
        <v>4</v>
      </c>
      <c r="D21" s="8">
        <v>100</v>
      </c>
      <c r="E21" s="8">
        <v>0</v>
      </c>
      <c r="F21" s="8">
        <v>0</v>
      </c>
      <c r="G21" s="8">
        <v>100</v>
      </c>
      <c r="H21" s="8">
        <v>1E+30</v>
      </c>
    </row>
    <row r="22" spans="2:8" x14ac:dyDescent="0.25">
      <c r="B22" s="8" t="s">
        <v>77</v>
      </c>
      <c r="C22" s="8" t="s">
        <v>5</v>
      </c>
      <c r="D22" s="8">
        <v>0</v>
      </c>
      <c r="E22" s="8">
        <v>0</v>
      </c>
      <c r="F22" s="8">
        <v>0</v>
      </c>
      <c r="G22" s="8">
        <v>0</v>
      </c>
      <c r="H22" s="8">
        <v>1E+30</v>
      </c>
    </row>
    <row r="23" spans="2:8" x14ac:dyDescent="0.25">
      <c r="B23" s="8" t="s">
        <v>78</v>
      </c>
      <c r="C23" s="8" t="s">
        <v>13</v>
      </c>
      <c r="D23" s="8">
        <v>300</v>
      </c>
      <c r="E23" s="8">
        <v>0</v>
      </c>
      <c r="F23" s="8">
        <v>0</v>
      </c>
      <c r="G23" s="8">
        <v>300</v>
      </c>
      <c r="H23" s="8">
        <v>1E+30</v>
      </c>
    </row>
    <row r="24" spans="2:8" x14ac:dyDescent="0.25">
      <c r="B24" s="8" t="s">
        <v>26</v>
      </c>
      <c r="C24" s="8" t="s">
        <v>6</v>
      </c>
      <c r="D24" s="8">
        <v>150</v>
      </c>
      <c r="E24" s="8">
        <v>0</v>
      </c>
      <c r="F24" s="8">
        <v>0</v>
      </c>
      <c r="G24" s="8">
        <v>150</v>
      </c>
      <c r="H24" s="8">
        <v>1E+30</v>
      </c>
    </row>
    <row r="25" spans="2:8" x14ac:dyDescent="0.25">
      <c r="B25" s="8" t="s">
        <v>27</v>
      </c>
      <c r="C25" s="8" t="s">
        <v>7</v>
      </c>
      <c r="D25" s="8">
        <v>50</v>
      </c>
      <c r="E25" s="8">
        <v>0</v>
      </c>
      <c r="F25" s="8">
        <v>0</v>
      </c>
      <c r="G25" s="8">
        <v>50</v>
      </c>
      <c r="H25" s="8">
        <v>1E+30</v>
      </c>
    </row>
    <row r="26" spans="2:8" x14ac:dyDescent="0.25">
      <c r="B26" s="8" t="s">
        <v>28</v>
      </c>
      <c r="C26" s="8" t="s">
        <v>15</v>
      </c>
      <c r="D26" s="8">
        <v>350</v>
      </c>
      <c r="E26" s="8">
        <v>0</v>
      </c>
      <c r="F26" s="8">
        <v>100</v>
      </c>
      <c r="G26" s="8">
        <v>250</v>
      </c>
      <c r="H26" s="8">
        <v>1E+30</v>
      </c>
    </row>
    <row r="27" spans="2:8" x14ac:dyDescent="0.25">
      <c r="B27" s="8" t="s">
        <v>29</v>
      </c>
      <c r="C27" s="8" t="s">
        <v>14</v>
      </c>
      <c r="D27" s="8">
        <v>150</v>
      </c>
      <c r="E27" s="8">
        <v>0</v>
      </c>
      <c r="F27" s="8">
        <v>100</v>
      </c>
      <c r="G27" s="8">
        <v>50</v>
      </c>
      <c r="H27" s="8">
        <v>1E+30</v>
      </c>
    </row>
    <row r="28" spans="2:8" x14ac:dyDescent="0.25">
      <c r="B28" s="8" t="s">
        <v>30</v>
      </c>
      <c r="C28" s="8" t="s">
        <v>16</v>
      </c>
      <c r="D28" s="8">
        <v>450</v>
      </c>
      <c r="E28" s="8">
        <v>0</v>
      </c>
      <c r="F28" s="8">
        <v>200</v>
      </c>
      <c r="G28" s="8">
        <v>250</v>
      </c>
      <c r="H28" s="8">
        <v>1E+30</v>
      </c>
    </row>
    <row r="29" spans="2:8" x14ac:dyDescent="0.25">
      <c r="B29" s="8" t="s">
        <v>31</v>
      </c>
      <c r="C29" s="8" t="s">
        <v>17</v>
      </c>
      <c r="D29" s="8">
        <v>350</v>
      </c>
      <c r="E29" s="8">
        <v>0</v>
      </c>
      <c r="F29" s="8">
        <v>300</v>
      </c>
      <c r="G29" s="8">
        <v>50</v>
      </c>
      <c r="H29" s="8">
        <v>1E+30</v>
      </c>
    </row>
    <row r="30" spans="2:8" x14ac:dyDescent="0.25">
      <c r="B30" s="8" t="s">
        <v>32</v>
      </c>
      <c r="C30" s="8" t="s">
        <v>8</v>
      </c>
      <c r="D30" s="8">
        <v>200</v>
      </c>
      <c r="E30" s="8">
        <v>0</v>
      </c>
      <c r="F30" s="8">
        <v>200</v>
      </c>
      <c r="G30" s="8">
        <v>200</v>
      </c>
      <c r="H30" s="8">
        <v>0</v>
      </c>
    </row>
    <row r="31" spans="2:8" x14ac:dyDescent="0.25">
      <c r="B31" s="8" t="s">
        <v>33</v>
      </c>
      <c r="C31" s="8" t="s">
        <v>20</v>
      </c>
      <c r="D31" s="8">
        <v>500</v>
      </c>
      <c r="E31" s="8">
        <v>0</v>
      </c>
      <c r="F31" s="8">
        <v>300</v>
      </c>
      <c r="G31" s="8">
        <v>200</v>
      </c>
      <c r="H31" s="8">
        <v>1E+30</v>
      </c>
    </row>
    <row r="32" spans="2:8" x14ac:dyDescent="0.25">
      <c r="B32" s="8" t="s">
        <v>34</v>
      </c>
      <c r="C32" s="8" t="s">
        <v>21</v>
      </c>
      <c r="D32" s="8">
        <v>400</v>
      </c>
      <c r="E32" s="8">
        <v>0</v>
      </c>
      <c r="F32" s="8">
        <v>400</v>
      </c>
      <c r="G32" s="8">
        <v>100</v>
      </c>
      <c r="H32" s="8">
        <v>0</v>
      </c>
    </row>
    <row r="33" spans="2:8" ht="15.75" thickBot="1" x14ac:dyDescent="0.3">
      <c r="B33" s="7" t="s">
        <v>35</v>
      </c>
      <c r="C33" s="7" t="s">
        <v>18</v>
      </c>
      <c r="D33" s="7">
        <v>500</v>
      </c>
      <c r="E33" s="7">
        <v>0.5</v>
      </c>
      <c r="F33" s="7">
        <v>500</v>
      </c>
      <c r="G33" s="7">
        <v>100</v>
      </c>
      <c r="H33" s="7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opLeftCell="A2" workbookViewId="0">
      <selection activeCell="B4" sqref="B4:L35"/>
    </sheetView>
  </sheetViews>
  <sheetFormatPr defaultRowHeight="15" x14ac:dyDescent="0.25"/>
  <cols>
    <col min="1" max="1" width="6.5703125" customWidth="1"/>
    <col min="2" max="2" width="15.7109375" customWidth="1"/>
    <col min="9" max="9" width="9" customWidth="1"/>
    <col min="10" max="10" width="6" customWidth="1"/>
    <col min="14" max="14" width="9.140625" customWidth="1"/>
    <col min="15" max="15" width="5.140625" customWidth="1"/>
  </cols>
  <sheetData>
    <row r="1" spans="2:19" x14ac:dyDescent="0.25">
      <c r="B1" t="s">
        <v>36</v>
      </c>
      <c r="N1" t="s">
        <v>47</v>
      </c>
    </row>
    <row r="2" spans="2:19" x14ac:dyDescent="0.25">
      <c r="M2" s="1" t="s">
        <v>37</v>
      </c>
      <c r="N2" t="s">
        <v>38</v>
      </c>
      <c r="O2" s="1" t="s">
        <v>39</v>
      </c>
      <c r="P2" s="1" t="s">
        <v>40</v>
      </c>
      <c r="Q2" s="1" t="s">
        <v>41</v>
      </c>
      <c r="R2" s="1" t="s">
        <v>42</v>
      </c>
    </row>
    <row r="3" spans="2:19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23</v>
      </c>
      <c r="H3" s="1" t="s">
        <v>24</v>
      </c>
      <c r="I3" s="1"/>
      <c r="J3" s="1"/>
      <c r="K3" s="1"/>
      <c r="L3" s="1"/>
      <c r="M3" s="1">
        <v>0</v>
      </c>
      <c r="N3" s="1">
        <f>3/12</f>
        <v>0.25</v>
      </c>
      <c r="O3" s="1">
        <f>+K7</f>
        <v>0</v>
      </c>
      <c r="P3" s="1">
        <v>0</v>
      </c>
      <c r="Q3" s="1">
        <f t="shared" ref="Q3:Q10" si="0">+O3-P3</f>
        <v>0</v>
      </c>
      <c r="R3">
        <f t="shared" ref="R3:R10" si="1">+Q3*N3</f>
        <v>0</v>
      </c>
    </row>
    <row r="4" spans="2:19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v>-1</v>
      </c>
      <c r="I4" s="1">
        <f>SUMPRODUCT($C$21:$H$21,C4:H4)</f>
        <v>0</v>
      </c>
      <c r="J4" s="3" t="s">
        <v>12</v>
      </c>
      <c r="K4" s="1">
        <v>0</v>
      </c>
      <c r="M4" s="1">
        <v>1</v>
      </c>
      <c r="N4" s="1">
        <f t="shared" ref="N4:N9" si="2">1/12</f>
        <v>8.3333333333333329E-2</v>
      </c>
      <c r="O4" s="1">
        <f>+K10</f>
        <v>100</v>
      </c>
      <c r="P4" s="1">
        <f>+K4</f>
        <v>0</v>
      </c>
      <c r="Q4" s="1">
        <f t="shared" si="0"/>
        <v>100</v>
      </c>
      <c r="R4">
        <f t="shared" si="1"/>
        <v>8.3333333333333321</v>
      </c>
    </row>
    <row r="5" spans="2:19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v>-1</v>
      </c>
      <c r="I5" s="1">
        <f>SUMPRODUCT($C$21:$H$21,C5:H5)</f>
        <v>100</v>
      </c>
      <c r="J5" s="3" t="s">
        <v>12</v>
      </c>
      <c r="K5" s="1">
        <v>0</v>
      </c>
      <c r="M5" s="1">
        <v>2</v>
      </c>
      <c r="N5" s="1">
        <f t="shared" si="2"/>
        <v>8.3333333333333329E-2</v>
      </c>
      <c r="O5" s="1">
        <f>+K12</f>
        <v>200</v>
      </c>
      <c r="P5" s="1">
        <f>+K5</f>
        <v>0</v>
      </c>
      <c r="Q5" s="1">
        <f t="shared" si="0"/>
        <v>200</v>
      </c>
      <c r="R5">
        <f t="shared" si="1"/>
        <v>16.666666666666664</v>
      </c>
    </row>
    <row r="6" spans="2:19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v>-1</v>
      </c>
      <c r="I6" s="1">
        <f>SUMPRODUCT($C$21:$H$21,C6:H6)</f>
        <v>0</v>
      </c>
      <c r="J6" s="3" t="s">
        <v>12</v>
      </c>
      <c r="K6" s="1">
        <v>0</v>
      </c>
      <c r="M6" s="1">
        <v>3</v>
      </c>
      <c r="N6" s="1">
        <f t="shared" si="2"/>
        <v>8.3333333333333329E-2</v>
      </c>
      <c r="O6" s="1">
        <f>+K13</f>
        <v>300</v>
      </c>
      <c r="P6" s="1">
        <f>+K6</f>
        <v>0</v>
      </c>
      <c r="Q6" s="1">
        <f t="shared" si="0"/>
        <v>300</v>
      </c>
      <c r="R6">
        <f t="shared" si="1"/>
        <v>25</v>
      </c>
    </row>
    <row r="7" spans="2:19" x14ac:dyDescent="0.25">
      <c r="B7" t="s">
        <v>13</v>
      </c>
      <c r="C7" s="1"/>
      <c r="D7" s="1"/>
      <c r="E7" s="1"/>
      <c r="F7" s="1">
        <v>1</v>
      </c>
      <c r="G7" s="1">
        <v>1</v>
      </c>
      <c r="H7" s="1">
        <v>-1</v>
      </c>
      <c r="I7" s="1">
        <f>SUMPRODUCT($C$21:$H$21,C7:H7)</f>
        <v>300</v>
      </c>
      <c r="J7" s="3" t="s">
        <v>12</v>
      </c>
      <c r="K7" s="1">
        <v>0</v>
      </c>
      <c r="M7" s="1">
        <v>12</v>
      </c>
      <c r="N7" s="1">
        <f t="shared" si="2"/>
        <v>8.3333333333333329E-2</v>
      </c>
      <c r="O7" s="1">
        <f>+K15</f>
        <v>300</v>
      </c>
      <c r="P7" s="1">
        <f>+K8</f>
        <v>0</v>
      </c>
      <c r="Q7" s="1">
        <f t="shared" si="0"/>
        <v>300</v>
      </c>
      <c r="R7">
        <f t="shared" si="1"/>
        <v>25</v>
      </c>
    </row>
    <row r="8" spans="2:19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v>-1</v>
      </c>
      <c r="I8" s="1">
        <f>SUMPRODUCT($C$21:$H$21,C8:H8)</f>
        <v>150</v>
      </c>
      <c r="J8" s="3" t="s">
        <v>12</v>
      </c>
      <c r="K8" s="1">
        <v>0</v>
      </c>
      <c r="M8" s="1">
        <v>13</v>
      </c>
      <c r="N8" s="1">
        <f t="shared" si="2"/>
        <v>8.3333333333333329E-2</v>
      </c>
      <c r="O8" s="1">
        <f>+K16</f>
        <v>400</v>
      </c>
      <c r="P8" s="1">
        <f>+K9</f>
        <v>0</v>
      </c>
      <c r="Q8" s="1">
        <f t="shared" si="0"/>
        <v>400</v>
      </c>
      <c r="R8">
        <f t="shared" si="1"/>
        <v>33.333333333333329</v>
      </c>
    </row>
    <row r="9" spans="2:19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v>-1</v>
      </c>
      <c r="I9" s="1">
        <f>SUMPRODUCT($C$21:$H$21,C9:H9)</f>
        <v>50</v>
      </c>
      <c r="J9" s="3" t="s">
        <v>12</v>
      </c>
      <c r="K9" s="1">
        <v>0</v>
      </c>
      <c r="M9" s="1">
        <v>23</v>
      </c>
      <c r="N9" s="1">
        <f t="shared" si="2"/>
        <v>8.3333333333333329E-2</v>
      </c>
      <c r="O9" s="1">
        <f>+K17</f>
        <v>500</v>
      </c>
      <c r="P9" s="1">
        <f>+K11</f>
        <v>100</v>
      </c>
      <c r="Q9" s="1">
        <f t="shared" si="0"/>
        <v>400</v>
      </c>
      <c r="R9">
        <f t="shared" si="1"/>
        <v>33.333333333333329</v>
      </c>
    </row>
    <row r="10" spans="2:19" x14ac:dyDescent="0.25">
      <c r="B10" t="s">
        <v>15</v>
      </c>
      <c r="C10" s="1">
        <v>1</v>
      </c>
      <c r="D10" s="1"/>
      <c r="E10" s="1"/>
      <c r="F10" s="1">
        <v>1</v>
      </c>
      <c r="G10" s="1">
        <v>1</v>
      </c>
      <c r="H10" s="1">
        <v>-1</v>
      </c>
      <c r="I10" s="1">
        <f>SUMPRODUCT($C$21:$H$21,C10:H10)</f>
        <v>350</v>
      </c>
      <c r="J10" s="3" t="s">
        <v>12</v>
      </c>
      <c r="K10" s="1">
        <v>100</v>
      </c>
      <c r="M10" s="1">
        <v>123</v>
      </c>
      <c r="N10" s="1">
        <f>3/12</f>
        <v>0.25</v>
      </c>
      <c r="O10" s="1">
        <f>+K18</f>
        <v>600</v>
      </c>
      <c r="P10" s="1">
        <f>+K14</f>
        <v>200</v>
      </c>
      <c r="Q10" s="1">
        <f t="shared" si="0"/>
        <v>400</v>
      </c>
      <c r="R10">
        <f t="shared" si="1"/>
        <v>100</v>
      </c>
    </row>
    <row r="11" spans="2:19" x14ac:dyDescent="0.25">
      <c r="B11" t="s">
        <v>14</v>
      </c>
      <c r="C11" s="1"/>
      <c r="D11" s="1">
        <v>1</v>
      </c>
      <c r="E11" s="1">
        <v>1</v>
      </c>
      <c r="F11" s="1"/>
      <c r="G11" s="1">
        <v>1</v>
      </c>
      <c r="H11" s="1">
        <v>-1</v>
      </c>
      <c r="I11" s="1">
        <f>SUMPRODUCT($C$21:$H$21,C11:H11)</f>
        <v>150</v>
      </c>
      <c r="J11" s="3" t="s">
        <v>12</v>
      </c>
      <c r="K11" s="1">
        <v>100</v>
      </c>
      <c r="N11" s="1"/>
      <c r="O11" s="1"/>
      <c r="P11" s="1"/>
      <c r="Q11" t="s">
        <v>42</v>
      </c>
      <c r="R11">
        <f>SUM(R3:R10)</f>
        <v>241.66666666666666</v>
      </c>
      <c r="S11">
        <f>+R11/400</f>
        <v>0.60416666666666663</v>
      </c>
    </row>
    <row r="12" spans="2:19" x14ac:dyDescent="0.25">
      <c r="B12" t="s">
        <v>16</v>
      </c>
      <c r="C12" s="1"/>
      <c r="D12" s="1">
        <v>1</v>
      </c>
      <c r="E12" s="1"/>
      <c r="F12" s="1">
        <v>1</v>
      </c>
      <c r="G12" s="1">
        <v>1</v>
      </c>
      <c r="H12" s="1">
        <v>-1</v>
      </c>
      <c r="I12" s="1">
        <f>SUMPRODUCT($C$21:$H$21,C12:H12)</f>
        <v>450</v>
      </c>
      <c r="J12" s="3" t="s">
        <v>12</v>
      </c>
      <c r="K12" s="1">
        <v>200</v>
      </c>
      <c r="N12" s="1">
        <f>SUM(N3:N10)</f>
        <v>1</v>
      </c>
      <c r="O12" s="1"/>
      <c r="P12" s="1"/>
    </row>
    <row r="13" spans="2:19" x14ac:dyDescent="0.25">
      <c r="B13" t="s">
        <v>17</v>
      </c>
      <c r="C13" s="1"/>
      <c r="D13" s="1"/>
      <c r="E13" s="1">
        <v>1</v>
      </c>
      <c r="F13" s="1">
        <v>1</v>
      </c>
      <c r="G13" s="1">
        <v>1</v>
      </c>
      <c r="H13" s="1">
        <v>-1</v>
      </c>
      <c r="I13" s="1">
        <f>SUMPRODUCT($C$21:$H$21,C13:H13)</f>
        <v>350</v>
      </c>
      <c r="J13" s="3" t="s">
        <v>12</v>
      </c>
      <c r="K13" s="1">
        <v>300</v>
      </c>
    </row>
    <row r="14" spans="2:19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v>-1</v>
      </c>
      <c r="I14" s="1">
        <f>SUMPRODUCT($C$21:$H$21,C14:H14)</f>
        <v>200</v>
      </c>
      <c r="J14" s="3" t="s">
        <v>12</v>
      </c>
      <c r="K14" s="1">
        <v>200</v>
      </c>
      <c r="N14" t="s">
        <v>43</v>
      </c>
    </row>
    <row r="15" spans="2:19" x14ac:dyDescent="0.25">
      <c r="B15" t="s">
        <v>20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v>-1</v>
      </c>
      <c r="I15" s="1">
        <f>SUMPRODUCT($C$21:$H$21,C15:H15)</f>
        <v>500</v>
      </c>
      <c r="J15" s="3" t="s">
        <v>12</v>
      </c>
      <c r="K15" s="1">
        <v>300</v>
      </c>
      <c r="M15" s="1" t="s">
        <v>37</v>
      </c>
      <c r="N15" t="s">
        <v>38</v>
      </c>
      <c r="O15" s="1" t="s">
        <v>44</v>
      </c>
      <c r="P15" s="1" t="s">
        <v>40</v>
      </c>
      <c r="Q15" s="1" t="s">
        <v>41</v>
      </c>
      <c r="R15" s="1" t="s">
        <v>42</v>
      </c>
    </row>
    <row r="16" spans="2:19" x14ac:dyDescent="0.25">
      <c r="B16" t="s">
        <v>21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v>-1</v>
      </c>
      <c r="I16" s="1">
        <f>SUMPRODUCT($C$21:$H$21,C16:H16)</f>
        <v>400</v>
      </c>
      <c r="J16" s="3" t="s">
        <v>12</v>
      </c>
      <c r="K16" s="1">
        <v>400</v>
      </c>
      <c r="M16" s="1">
        <v>0</v>
      </c>
      <c r="N16" s="1">
        <f>3/12</f>
        <v>0.25</v>
      </c>
      <c r="O16" s="1">
        <f>+K6</f>
        <v>0</v>
      </c>
      <c r="P16" s="1">
        <v>0</v>
      </c>
      <c r="Q16" s="1">
        <f t="shared" ref="Q16:Q23" si="3">+O16-P16</f>
        <v>0</v>
      </c>
      <c r="R16">
        <f t="shared" ref="R16:R23" si="4">+Q16*N16</f>
        <v>0</v>
      </c>
    </row>
    <row r="17" spans="2:19" x14ac:dyDescent="0.25">
      <c r="B17" t="s">
        <v>18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v>-1</v>
      </c>
      <c r="I17" s="1">
        <f>SUMPRODUCT($C$21:$H$21,C17:H17)</f>
        <v>500</v>
      </c>
      <c r="J17" s="3" t="s">
        <v>12</v>
      </c>
      <c r="K17" s="1">
        <v>500</v>
      </c>
      <c r="M17" s="1">
        <v>1</v>
      </c>
      <c r="N17" s="1">
        <f t="shared" ref="N17:N22" si="5">1/12</f>
        <v>8.3333333333333329E-2</v>
      </c>
      <c r="O17" s="1">
        <f>+K9</f>
        <v>0</v>
      </c>
      <c r="P17" s="1">
        <f>+K4</f>
        <v>0</v>
      </c>
      <c r="Q17" s="1">
        <f t="shared" si="3"/>
        <v>0</v>
      </c>
      <c r="R17">
        <f t="shared" si="4"/>
        <v>0</v>
      </c>
    </row>
    <row r="18" spans="2:19" x14ac:dyDescent="0.25">
      <c r="B18" t="s">
        <v>19</v>
      </c>
      <c r="C18" s="1">
        <v>1</v>
      </c>
      <c r="D18" s="1">
        <v>1</v>
      </c>
      <c r="E18" s="1">
        <v>1</v>
      </c>
      <c r="F18" s="1">
        <v>1</v>
      </c>
      <c r="H18" s="1"/>
      <c r="I18" s="1">
        <f>SUMPRODUCT($C$21:$H$21,C18:H18)</f>
        <v>600</v>
      </c>
      <c r="J18" s="3" t="s">
        <v>9</v>
      </c>
      <c r="K18" s="1">
        <v>600</v>
      </c>
      <c r="M18" s="1">
        <v>2</v>
      </c>
      <c r="N18" s="1">
        <f t="shared" si="5"/>
        <v>8.3333333333333329E-2</v>
      </c>
      <c r="O18" s="1">
        <f>+K11</f>
        <v>100</v>
      </c>
      <c r="P18" s="1">
        <f>+K5</f>
        <v>0</v>
      </c>
      <c r="Q18" s="1">
        <f t="shared" si="3"/>
        <v>100</v>
      </c>
      <c r="R18">
        <f t="shared" si="4"/>
        <v>8.3333333333333321</v>
      </c>
    </row>
    <row r="19" spans="2:19" x14ac:dyDescent="0.25">
      <c r="I19" s="1"/>
      <c r="M19" s="1">
        <v>4</v>
      </c>
      <c r="N19" s="1">
        <f t="shared" si="5"/>
        <v>8.3333333333333329E-2</v>
      </c>
      <c r="O19" s="1">
        <v>300</v>
      </c>
      <c r="P19" s="1">
        <f>+K7</f>
        <v>0</v>
      </c>
      <c r="Q19" s="1">
        <f t="shared" si="3"/>
        <v>300</v>
      </c>
      <c r="R19">
        <f t="shared" si="4"/>
        <v>25</v>
      </c>
    </row>
    <row r="20" spans="2:19" x14ac:dyDescent="0.25">
      <c r="B20" t="s">
        <v>10</v>
      </c>
      <c r="C20" s="1"/>
      <c r="D20" s="1"/>
      <c r="E20" s="1"/>
      <c r="F20" s="1"/>
      <c r="G20" s="1">
        <v>1</v>
      </c>
      <c r="H20" s="1">
        <v>-1</v>
      </c>
      <c r="I20" s="5">
        <f>SUMPRODUCT($C$21:$H$21,C20:H20)</f>
        <v>-50</v>
      </c>
      <c r="J20" s="1"/>
      <c r="K20" s="1"/>
      <c r="M20" s="1">
        <v>12</v>
      </c>
      <c r="N20" s="1">
        <f t="shared" si="5"/>
        <v>8.3333333333333329E-2</v>
      </c>
      <c r="O20" s="1">
        <f>+K14</f>
        <v>200</v>
      </c>
      <c r="P20" s="1">
        <f>+K8</f>
        <v>0</v>
      </c>
      <c r="Q20" s="1">
        <f t="shared" si="3"/>
        <v>200</v>
      </c>
      <c r="R20">
        <f t="shared" si="4"/>
        <v>16.666666666666664</v>
      </c>
    </row>
    <row r="21" spans="2:19" x14ac:dyDescent="0.25">
      <c r="C21" s="4">
        <v>50</v>
      </c>
      <c r="D21" s="4">
        <v>150</v>
      </c>
      <c r="E21" s="4">
        <v>50</v>
      </c>
      <c r="F21" s="4">
        <v>350</v>
      </c>
      <c r="G21" s="4">
        <v>0</v>
      </c>
      <c r="H21" s="4">
        <v>50</v>
      </c>
      <c r="I21" s="1"/>
      <c r="J21" s="1"/>
      <c r="K21" s="1"/>
      <c r="M21" s="1">
        <v>14</v>
      </c>
      <c r="N21" s="1">
        <f t="shared" si="5"/>
        <v>8.3333333333333329E-2</v>
      </c>
      <c r="O21" s="1">
        <f>+K16</f>
        <v>400</v>
      </c>
      <c r="P21" s="1">
        <f>+K10</f>
        <v>100</v>
      </c>
      <c r="Q21" s="1">
        <f t="shared" si="3"/>
        <v>300</v>
      </c>
      <c r="R21">
        <f t="shared" si="4"/>
        <v>25</v>
      </c>
    </row>
    <row r="22" spans="2:19" x14ac:dyDescent="0.25">
      <c r="M22" s="1">
        <v>24</v>
      </c>
      <c r="N22" s="1">
        <f t="shared" si="5"/>
        <v>8.3333333333333329E-2</v>
      </c>
      <c r="O22" s="1">
        <f>+K17</f>
        <v>500</v>
      </c>
      <c r="P22" s="1">
        <f>+K12</f>
        <v>200</v>
      </c>
      <c r="Q22" s="1">
        <f t="shared" si="3"/>
        <v>300</v>
      </c>
      <c r="R22">
        <f t="shared" si="4"/>
        <v>25</v>
      </c>
    </row>
    <row r="23" spans="2:19" x14ac:dyDescent="0.25">
      <c r="M23" s="1">
        <v>124</v>
      </c>
      <c r="N23" s="1">
        <f>3/12</f>
        <v>0.25</v>
      </c>
      <c r="O23" s="1">
        <f>+K18</f>
        <v>600</v>
      </c>
      <c r="P23" s="1">
        <f>+K15</f>
        <v>300</v>
      </c>
      <c r="Q23" s="1">
        <f t="shared" si="3"/>
        <v>300</v>
      </c>
      <c r="R23">
        <f t="shared" si="4"/>
        <v>75</v>
      </c>
    </row>
    <row r="24" spans="2:19" x14ac:dyDescent="0.25">
      <c r="N24" s="1"/>
      <c r="O24" s="1"/>
      <c r="P24" s="1"/>
      <c r="Q24" t="s">
        <v>42</v>
      </c>
      <c r="R24">
        <f>SUM(R16:R23)</f>
        <v>175</v>
      </c>
      <c r="S24">
        <f>+R24/300</f>
        <v>0.58333333333333337</v>
      </c>
    </row>
    <row r="25" spans="2:19" x14ac:dyDescent="0.25">
      <c r="D25" t="s">
        <v>48</v>
      </c>
    </row>
    <row r="26" spans="2:19" x14ac:dyDescent="0.25">
      <c r="C26" s="1" t="s">
        <v>37</v>
      </c>
      <c r="D26" t="s">
        <v>38</v>
      </c>
      <c r="E26" s="1" t="s">
        <v>49</v>
      </c>
      <c r="F26" s="1" t="s">
        <v>40</v>
      </c>
      <c r="G26" s="1" t="s">
        <v>41</v>
      </c>
      <c r="H26" s="1" t="s">
        <v>42</v>
      </c>
      <c r="K26">
        <f>+H35+R37+R24+R11</f>
        <v>600</v>
      </c>
    </row>
    <row r="27" spans="2:19" x14ac:dyDescent="0.25">
      <c r="C27" s="1">
        <v>0</v>
      </c>
      <c r="D27" s="1">
        <f>3/12</f>
        <v>0.25</v>
      </c>
      <c r="E27" s="1">
        <f>+K4</f>
        <v>0</v>
      </c>
      <c r="F27" s="1">
        <v>0</v>
      </c>
      <c r="G27" s="1">
        <f t="shared" ref="G27:G34" si="6">+E27-F27</f>
        <v>0</v>
      </c>
      <c r="H27">
        <f t="shared" ref="H27:H34" si="7">+G27*D27</f>
        <v>0</v>
      </c>
      <c r="N27" t="s">
        <v>45</v>
      </c>
    </row>
    <row r="28" spans="2:19" x14ac:dyDescent="0.25">
      <c r="C28" s="1">
        <v>2</v>
      </c>
      <c r="D28" s="1">
        <f t="shared" ref="D28:D33" si="8">1/12</f>
        <v>8.3333333333333329E-2</v>
      </c>
      <c r="E28" s="1">
        <f>+K8</f>
        <v>0</v>
      </c>
      <c r="F28" s="1">
        <f>+K5</f>
        <v>0</v>
      </c>
      <c r="G28" s="1">
        <f t="shared" si="6"/>
        <v>0</v>
      </c>
      <c r="H28">
        <f t="shared" si="7"/>
        <v>0</v>
      </c>
      <c r="M28" s="1" t="s">
        <v>37</v>
      </c>
      <c r="N28" t="s">
        <v>38</v>
      </c>
      <c r="O28" s="1" t="s">
        <v>46</v>
      </c>
      <c r="P28" s="1" t="s">
        <v>40</v>
      </c>
      <c r="Q28" s="1" t="s">
        <v>41</v>
      </c>
      <c r="R28" s="1" t="s">
        <v>42</v>
      </c>
    </row>
    <row r="29" spans="2:19" x14ac:dyDescent="0.25">
      <c r="C29" s="1">
        <v>3</v>
      </c>
      <c r="D29" s="1">
        <f t="shared" si="8"/>
        <v>8.3333333333333329E-2</v>
      </c>
      <c r="E29" s="1">
        <f>+K9</f>
        <v>0</v>
      </c>
      <c r="F29" s="1">
        <f>+K6</f>
        <v>0</v>
      </c>
      <c r="G29" s="1">
        <f t="shared" si="6"/>
        <v>0</v>
      </c>
      <c r="H29">
        <f t="shared" si="7"/>
        <v>0</v>
      </c>
      <c r="M29" s="1">
        <v>0</v>
      </c>
      <c r="N29" s="1">
        <f>3/12</f>
        <v>0.25</v>
      </c>
      <c r="O29" s="1">
        <f>+K5</f>
        <v>0</v>
      </c>
      <c r="P29" s="1">
        <v>0</v>
      </c>
      <c r="Q29" s="1">
        <f t="shared" ref="Q29:Q36" si="9">+O29-P29</f>
        <v>0</v>
      </c>
      <c r="R29">
        <f t="shared" ref="R29:R36" si="10">+Q29*N29</f>
        <v>0</v>
      </c>
    </row>
    <row r="30" spans="2:19" x14ac:dyDescent="0.25">
      <c r="C30" s="1">
        <v>4</v>
      </c>
      <c r="D30" s="1">
        <f t="shared" si="8"/>
        <v>8.3333333333333329E-2</v>
      </c>
      <c r="E30" s="1">
        <f>+K10</f>
        <v>100</v>
      </c>
      <c r="F30" s="1">
        <f>+K7</f>
        <v>0</v>
      </c>
      <c r="G30" s="1">
        <f t="shared" si="6"/>
        <v>100</v>
      </c>
      <c r="H30">
        <f t="shared" si="7"/>
        <v>8.3333333333333321</v>
      </c>
      <c r="M30" s="1">
        <v>1</v>
      </c>
      <c r="N30" s="1">
        <f t="shared" ref="N30:N35" si="11">1/12</f>
        <v>8.3333333333333329E-2</v>
      </c>
      <c r="O30" s="1">
        <f>+K8</f>
        <v>0</v>
      </c>
      <c r="P30" s="1">
        <f>+K4</f>
        <v>0</v>
      </c>
      <c r="Q30" s="1">
        <f t="shared" si="9"/>
        <v>0</v>
      </c>
      <c r="R30">
        <f t="shared" si="10"/>
        <v>0</v>
      </c>
    </row>
    <row r="31" spans="2:19" x14ac:dyDescent="0.25">
      <c r="C31" s="1">
        <v>23</v>
      </c>
      <c r="D31" s="1">
        <f t="shared" si="8"/>
        <v>8.3333333333333329E-2</v>
      </c>
      <c r="E31" s="1">
        <f>+K14</f>
        <v>200</v>
      </c>
      <c r="F31" s="1">
        <f>+K11</f>
        <v>100</v>
      </c>
      <c r="G31" s="1">
        <f t="shared" si="6"/>
        <v>100</v>
      </c>
      <c r="H31">
        <f t="shared" si="7"/>
        <v>8.3333333333333321</v>
      </c>
      <c r="M31" s="1">
        <v>3</v>
      </c>
      <c r="N31" s="1">
        <f t="shared" si="11"/>
        <v>8.3333333333333329E-2</v>
      </c>
      <c r="O31" s="1">
        <f>+K11</f>
        <v>100</v>
      </c>
      <c r="P31" s="1">
        <f>+K6</f>
        <v>0</v>
      </c>
      <c r="Q31" s="1">
        <f t="shared" si="9"/>
        <v>100</v>
      </c>
      <c r="R31">
        <f t="shared" si="10"/>
        <v>8.3333333333333321</v>
      </c>
    </row>
    <row r="32" spans="2:19" x14ac:dyDescent="0.25">
      <c r="C32" s="1">
        <v>24</v>
      </c>
      <c r="D32" s="1">
        <f t="shared" si="8"/>
        <v>8.3333333333333329E-2</v>
      </c>
      <c r="E32" s="1">
        <f>+K15</f>
        <v>300</v>
      </c>
      <c r="F32" s="1">
        <f>+K12</f>
        <v>200</v>
      </c>
      <c r="G32" s="1">
        <f t="shared" si="6"/>
        <v>100</v>
      </c>
      <c r="H32">
        <f t="shared" si="7"/>
        <v>8.3333333333333321</v>
      </c>
      <c r="M32" s="1">
        <v>4</v>
      </c>
      <c r="N32" s="1">
        <f t="shared" si="11"/>
        <v>8.3333333333333329E-2</v>
      </c>
      <c r="O32" s="1">
        <f>+K12</f>
        <v>200</v>
      </c>
      <c r="P32" s="1">
        <f>+K7</f>
        <v>0</v>
      </c>
      <c r="Q32" s="1">
        <f t="shared" si="9"/>
        <v>200</v>
      </c>
      <c r="R32">
        <f t="shared" si="10"/>
        <v>16.666666666666664</v>
      </c>
    </row>
    <row r="33" spans="3:19" x14ac:dyDescent="0.25">
      <c r="C33" s="1">
        <v>34</v>
      </c>
      <c r="D33" s="1">
        <f t="shared" si="8"/>
        <v>8.3333333333333329E-2</v>
      </c>
      <c r="E33" s="1">
        <f>+K16</f>
        <v>400</v>
      </c>
      <c r="F33" s="1">
        <f>+K13</f>
        <v>300</v>
      </c>
      <c r="G33" s="1">
        <f t="shared" si="6"/>
        <v>100</v>
      </c>
      <c r="H33">
        <f t="shared" si="7"/>
        <v>8.3333333333333321</v>
      </c>
      <c r="M33" s="1">
        <v>13</v>
      </c>
      <c r="N33" s="1">
        <f t="shared" si="11"/>
        <v>8.3333333333333329E-2</v>
      </c>
      <c r="O33" s="1">
        <f>+K14</f>
        <v>200</v>
      </c>
      <c r="P33" s="1">
        <f>+K9</f>
        <v>0</v>
      </c>
      <c r="Q33" s="1">
        <f t="shared" si="9"/>
        <v>200</v>
      </c>
      <c r="R33">
        <f t="shared" si="10"/>
        <v>16.666666666666664</v>
      </c>
    </row>
    <row r="34" spans="3:19" x14ac:dyDescent="0.25">
      <c r="C34" s="1">
        <v>234</v>
      </c>
      <c r="D34" s="1">
        <f>3/12</f>
        <v>0.25</v>
      </c>
      <c r="E34" s="1">
        <f>+K18</f>
        <v>600</v>
      </c>
      <c r="F34" s="1">
        <f>+K17</f>
        <v>500</v>
      </c>
      <c r="G34" s="1">
        <f t="shared" si="6"/>
        <v>100</v>
      </c>
      <c r="H34">
        <f t="shared" si="7"/>
        <v>25</v>
      </c>
      <c r="M34" s="1">
        <v>14</v>
      </c>
      <c r="N34" s="1">
        <f t="shared" si="11"/>
        <v>8.3333333333333329E-2</v>
      </c>
      <c r="O34" s="1">
        <f>+K15</f>
        <v>300</v>
      </c>
      <c r="P34" s="1">
        <f>+K10</f>
        <v>100</v>
      </c>
      <c r="Q34" s="1">
        <f t="shared" si="9"/>
        <v>200</v>
      </c>
      <c r="R34">
        <f t="shared" si="10"/>
        <v>16.666666666666664</v>
      </c>
    </row>
    <row r="35" spans="3:19" x14ac:dyDescent="0.25">
      <c r="D35" s="1"/>
      <c r="E35" s="1"/>
      <c r="F35" s="1"/>
      <c r="G35" t="s">
        <v>42</v>
      </c>
      <c r="H35">
        <f>SUM(H27:H34)</f>
        <v>58.333333333333329</v>
      </c>
      <c r="I35">
        <f>+H35/100</f>
        <v>0.58333333333333326</v>
      </c>
      <c r="M35" s="1">
        <v>34</v>
      </c>
      <c r="N35" s="1">
        <f t="shared" si="11"/>
        <v>8.3333333333333329E-2</v>
      </c>
      <c r="O35" s="1">
        <f>+K17</f>
        <v>500</v>
      </c>
      <c r="P35" s="1">
        <f>+K13</f>
        <v>300</v>
      </c>
      <c r="Q35" s="1">
        <f t="shared" si="9"/>
        <v>200</v>
      </c>
      <c r="R35">
        <f t="shared" si="10"/>
        <v>16.666666666666664</v>
      </c>
    </row>
    <row r="36" spans="3:19" x14ac:dyDescent="0.25">
      <c r="M36" s="1">
        <v>134</v>
      </c>
      <c r="N36" s="1">
        <f>3/12</f>
        <v>0.25</v>
      </c>
      <c r="O36" s="1">
        <f>+K18</f>
        <v>600</v>
      </c>
      <c r="P36" s="1">
        <f>+K16</f>
        <v>400</v>
      </c>
      <c r="Q36" s="1">
        <f t="shared" si="9"/>
        <v>200</v>
      </c>
      <c r="R36">
        <f t="shared" si="10"/>
        <v>50</v>
      </c>
    </row>
    <row r="37" spans="3:19" x14ac:dyDescent="0.25">
      <c r="N37" s="1"/>
      <c r="O37" s="1"/>
      <c r="P37" s="1"/>
      <c r="Q37" t="s">
        <v>42</v>
      </c>
      <c r="R37">
        <f>SUM(R29:R36)</f>
        <v>124.99999999999999</v>
      </c>
      <c r="S37">
        <f>+R37/200</f>
        <v>0.62499999999999989</v>
      </c>
    </row>
    <row r="38" spans="3:19" x14ac:dyDescent="0.25">
      <c r="S38" s="9"/>
    </row>
  </sheetData>
  <sortState ref="R20:R33">
    <sortCondition descending="1" ref="R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9.42578125" bestFit="1" customWidth="1"/>
    <col min="4" max="4" width="6.140625" customWidth="1"/>
    <col min="5" max="5" width="8.7109375" bestFit="1" customWidth="1"/>
    <col min="6" max="6" width="10.85546875" bestFit="1" customWidth="1"/>
    <col min="7" max="7" width="10" bestFit="1" customWidth="1"/>
    <col min="8" max="8" width="12" bestFit="1" customWidth="1"/>
  </cols>
  <sheetData>
    <row r="1" spans="1:8" x14ac:dyDescent="0.25">
      <c r="A1" s="6" t="s">
        <v>50</v>
      </c>
    </row>
    <row r="2" spans="1:8" x14ac:dyDescent="0.25">
      <c r="A2" s="6" t="s">
        <v>79</v>
      </c>
    </row>
    <row r="3" spans="1:8" x14ac:dyDescent="0.25">
      <c r="A3" s="6" t="s">
        <v>80</v>
      </c>
    </row>
    <row r="6" spans="1:8" ht="15.75" thickBot="1" x14ac:dyDescent="0.3">
      <c r="A6" t="s">
        <v>53</v>
      </c>
    </row>
    <row r="7" spans="1:8" x14ac:dyDescent="0.25">
      <c r="B7" s="10"/>
      <c r="C7" s="10"/>
      <c r="D7" s="10" t="s">
        <v>22</v>
      </c>
      <c r="E7" s="10" t="s">
        <v>57</v>
      </c>
      <c r="F7" s="10" t="s">
        <v>59</v>
      </c>
      <c r="G7" s="10" t="s">
        <v>61</v>
      </c>
      <c r="H7" s="10" t="s">
        <v>61</v>
      </c>
    </row>
    <row r="8" spans="1:8" ht="15.75" thickBot="1" x14ac:dyDescent="0.3">
      <c r="B8" s="11" t="s">
        <v>54</v>
      </c>
      <c r="C8" s="11" t="s">
        <v>55</v>
      </c>
      <c r="D8" s="11" t="s">
        <v>56</v>
      </c>
      <c r="E8" s="11" t="s">
        <v>58</v>
      </c>
      <c r="F8" s="11" t="s">
        <v>60</v>
      </c>
      <c r="G8" s="11" t="s">
        <v>62</v>
      </c>
      <c r="H8" s="11" t="s">
        <v>63</v>
      </c>
    </row>
    <row r="9" spans="1:8" x14ac:dyDescent="0.25">
      <c r="B9" s="8" t="s">
        <v>69</v>
      </c>
      <c r="C9" s="8" t="s">
        <v>0</v>
      </c>
      <c r="D9" s="8">
        <v>50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70</v>
      </c>
      <c r="C10" s="8" t="s">
        <v>1</v>
      </c>
      <c r="D10" s="8">
        <v>100</v>
      </c>
      <c r="E10" s="8">
        <v>0</v>
      </c>
      <c r="F10" s="8">
        <v>0</v>
      </c>
      <c r="G10" s="8">
        <v>1</v>
      </c>
      <c r="H10" s="8">
        <v>1</v>
      </c>
    </row>
    <row r="11" spans="1:8" x14ac:dyDescent="0.25">
      <c r="B11" s="8" t="s">
        <v>71</v>
      </c>
      <c r="C11" s="8" t="s">
        <v>2</v>
      </c>
      <c r="D11" s="8">
        <v>150</v>
      </c>
      <c r="E11" s="8">
        <v>0</v>
      </c>
      <c r="F11" s="8">
        <v>0</v>
      </c>
      <c r="G11" s="8">
        <v>0.5</v>
      </c>
      <c r="H11" s="8">
        <v>0</v>
      </c>
    </row>
    <row r="12" spans="1:8" x14ac:dyDescent="0.25">
      <c r="B12" s="8" t="s">
        <v>72</v>
      </c>
      <c r="C12" s="8" t="s">
        <v>11</v>
      </c>
      <c r="D12" s="8">
        <v>300</v>
      </c>
      <c r="E12" s="8">
        <v>0</v>
      </c>
      <c r="F12" s="8">
        <v>0</v>
      </c>
      <c r="G12" s="8">
        <v>0</v>
      </c>
      <c r="H12" s="8">
        <v>1</v>
      </c>
    </row>
    <row r="13" spans="1:8" x14ac:dyDescent="0.25">
      <c r="B13" s="8" t="s">
        <v>73</v>
      </c>
      <c r="C13" s="8" t="s">
        <v>23</v>
      </c>
      <c r="D13" s="8">
        <v>0</v>
      </c>
      <c r="E13" s="8">
        <v>0</v>
      </c>
      <c r="F13" s="8">
        <v>1</v>
      </c>
      <c r="G13" s="8">
        <v>1E+30</v>
      </c>
      <c r="H13" s="8">
        <v>0</v>
      </c>
    </row>
    <row r="14" spans="1:8" ht="15.75" thickBot="1" x14ac:dyDescent="0.3">
      <c r="B14" s="7" t="s">
        <v>74</v>
      </c>
      <c r="C14" s="7" t="s">
        <v>24</v>
      </c>
      <c r="D14" s="7">
        <v>100</v>
      </c>
      <c r="E14" s="7">
        <v>0</v>
      </c>
      <c r="F14" s="7">
        <v>-1</v>
      </c>
      <c r="G14" s="7">
        <v>1</v>
      </c>
      <c r="H14" s="7">
        <v>0</v>
      </c>
    </row>
    <row r="16" spans="1:8" ht="15.75" thickBot="1" x14ac:dyDescent="0.3">
      <c r="A16" t="s">
        <v>64</v>
      </c>
    </row>
    <row r="17" spans="2:8" x14ac:dyDescent="0.25">
      <c r="B17" s="10"/>
      <c r="C17" s="10"/>
      <c r="D17" s="10" t="s">
        <v>22</v>
      </c>
      <c r="E17" s="10" t="s">
        <v>65</v>
      </c>
      <c r="F17" s="10" t="s">
        <v>67</v>
      </c>
      <c r="G17" s="10" t="s">
        <v>61</v>
      </c>
      <c r="H17" s="10" t="s">
        <v>61</v>
      </c>
    </row>
    <row r="18" spans="2:8" ht="15.75" thickBot="1" x14ac:dyDescent="0.3">
      <c r="B18" s="11" t="s">
        <v>54</v>
      </c>
      <c r="C18" s="11" t="s">
        <v>55</v>
      </c>
      <c r="D18" s="11" t="s">
        <v>56</v>
      </c>
      <c r="E18" s="11" t="s">
        <v>66</v>
      </c>
      <c r="F18" s="11" t="s">
        <v>68</v>
      </c>
      <c r="G18" s="11" t="s">
        <v>62</v>
      </c>
      <c r="H18" s="11" t="s">
        <v>63</v>
      </c>
    </row>
    <row r="19" spans="2:8" x14ac:dyDescent="0.25">
      <c r="B19" s="8" t="s">
        <v>35</v>
      </c>
      <c r="C19" s="8" t="s">
        <v>18</v>
      </c>
      <c r="D19" s="8">
        <v>550</v>
      </c>
      <c r="E19" s="8">
        <v>0</v>
      </c>
      <c r="F19" s="8">
        <v>550</v>
      </c>
      <c r="G19" s="8">
        <v>0</v>
      </c>
      <c r="H19" s="8">
        <v>1E+30</v>
      </c>
    </row>
    <row r="20" spans="2:8" x14ac:dyDescent="0.25">
      <c r="B20" s="8" t="s">
        <v>25</v>
      </c>
      <c r="C20" s="8" t="s">
        <v>19</v>
      </c>
      <c r="D20" s="8">
        <v>600</v>
      </c>
      <c r="E20" s="8">
        <v>-0.5</v>
      </c>
      <c r="F20" s="8">
        <v>600</v>
      </c>
      <c r="G20" s="8">
        <v>0</v>
      </c>
      <c r="H20" s="8">
        <v>100</v>
      </c>
    </row>
    <row r="21" spans="2:8" x14ac:dyDescent="0.25">
      <c r="B21" s="8" t="s">
        <v>75</v>
      </c>
      <c r="C21" s="8" t="s">
        <v>3</v>
      </c>
      <c r="D21" s="8">
        <v>50</v>
      </c>
      <c r="E21" s="8">
        <v>0</v>
      </c>
      <c r="F21" s="8">
        <v>50</v>
      </c>
      <c r="G21" s="8">
        <v>50</v>
      </c>
      <c r="H21" s="8">
        <v>0</v>
      </c>
    </row>
    <row r="22" spans="2:8" x14ac:dyDescent="0.25">
      <c r="B22" s="8" t="s">
        <v>76</v>
      </c>
      <c r="C22" s="8" t="s">
        <v>4</v>
      </c>
      <c r="D22" s="8">
        <v>0</v>
      </c>
      <c r="E22" s="8">
        <v>0.5</v>
      </c>
      <c r="F22" s="8">
        <v>0</v>
      </c>
      <c r="G22" s="8">
        <v>100</v>
      </c>
      <c r="H22" s="8">
        <v>33.333333333333336</v>
      </c>
    </row>
    <row r="23" spans="2:8" x14ac:dyDescent="0.25">
      <c r="B23" s="8" t="s">
        <v>77</v>
      </c>
      <c r="C23" s="8" t="s">
        <v>5</v>
      </c>
      <c r="D23" s="8">
        <v>50</v>
      </c>
      <c r="E23" s="8">
        <v>0</v>
      </c>
      <c r="F23" s="8">
        <v>0</v>
      </c>
      <c r="G23" s="8">
        <v>50</v>
      </c>
      <c r="H23" s="8">
        <v>1E+30</v>
      </c>
    </row>
    <row r="24" spans="2:8" x14ac:dyDescent="0.25">
      <c r="B24" s="8" t="s">
        <v>78</v>
      </c>
      <c r="C24" s="8" t="s">
        <v>13</v>
      </c>
      <c r="D24" s="8">
        <v>200</v>
      </c>
      <c r="E24" s="8">
        <v>0</v>
      </c>
      <c r="F24" s="8">
        <v>0</v>
      </c>
      <c r="G24" s="8">
        <v>200</v>
      </c>
      <c r="H24" s="8">
        <v>1E+30</v>
      </c>
    </row>
    <row r="25" spans="2:8" x14ac:dyDescent="0.25">
      <c r="B25" s="8" t="s">
        <v>26</v>
      </c>
      <c r="C25" s="8" t="s">
        <v>6</v>
      </c>
      <c r="D25" s="8">
        <v>50</v>
      </c>
      <c r="E25" s="8">
        <v>0</v>
      </c>
      <c r="F25" s="8">
        <v>0</v>
      </c>
      <c r="G25" s="8">
        <v>50</v>
      </c>
      <c r="H25" s="8">
        <v>1E+30</v>
      </c>
    </row>
    <row r="26" spans="2:8" x14ac:dyDescent="0.25">
      <c r="B26" s="8" t="s">
        <v>27</v>
      </c>
      <c r="C26" s="8" t="s">
        <v>7</v>
      </c>
      <c r="D26" s="8">
        <v>100</v>
      </c>
      <c r="E26" s="8">
        <v>0</v>
      </c>
      <c r="F26" s="8">
        <v>0</v>
      </c>
      <c r="G26" s="8">
        <v>100</v>
      </c>
      <c r="H26" s="8">
        <v>1E+30</v>
      </c>
    </row>
    <row r="27" spans="2:8" x14ac:dyDescent="0.25">
      <c r="B27" s="8" t="s">
        <v>28</v>
      </c>
      <c r="C27" s="8" t="s">
        <v>15</v>
      </c>
      <c r="D27" s="8">
        <v>250</v>
      </c>
      <c r="E27" s="8">
        <v>0</v>
      </c>
      <c r="F27" s="8">
        <v>100</v>
      </c>
      <c r="G27" s="8">
        <v>150</v>
      </c>
      <c r="H27" s="8">
        <v>1E+30</v>
      </c>
    </row>
    <row r="28" spans="2:8" x14ac:dyDescent="0.25">
      <c r="B28" s="8" t="s">
        <v>29</v>
      </c>
      <c r="C28" s="8" t="s">
        <v>14</v>
      </c>
      <c r="D28" s="8">
        <v>150</v>
      </c>
      <c r="E28" s="8">
        <v>0</v>
      </c>
      <c r="F28" s="8">
        <v>100</v>
      </c>
      <c r="G28" s="8">
        <v>50</v>
      </c>
      <c r="H28" s="8">
        <v>1E+30</v>
      </c>
    </row>
    <row r="29" spans="2:8" x14ac:dyDescent="0.25">
      <c r="B29" s="8" t="s">
        <v>30</v>
      </c>
      <c r="C29" s="8" t="s">
        <v>16</v>
      </c>
      <c r="D29" s="8">
        <v>300</v>
      </c>
      <c r="E29" s="8">
        <v>0</v>
      </c>
      <c r="F29" s="8">
        <v>200</v>
      </c>
      <c r="G29" s="8">
        <v>100</v>
      </c>
      <c r="H29" s="8">
        <v>1E+30</v>
      </c>
    </row>
    <row r="30" spans="2:8" x14ac:dyDescent="0.25">
      <c r="B30" s="8" t="s">
        <v>31</v>
      </c>
      <c r="C30" s="8" t="s">
        <v>17</v>
      </c>
      <c r="D30" s="8">
        <v>350</v>
      </c>
      <c r="E30" s="8">
        <v>0</v>
      </c>
      <c r="F30" s="8">
        <v>300</v>
      </c>
      <c r="G30" s="8">
        <v>50</v>
      </c>
      <c r="H30" s="8">
        <v>1E+30</v>
      </c>
    </row>
    <row r="31" spans="2:8" x14ac:dyDescent="0.25">
      <c r="B31" s="8" t="s">
        <v>32</v>
      </c>
      <c r="C31" s="8" t="s">
        <v>8</v>
      </c>
      <c r="D31" s="8">
        <v>200</v>
      </c>
      <c r="E31" s="8">
        <v>0</v>
      </c>
      <c r="F31" s="8">
        <v>200</v>
      </c>
      <c r="G31" s="8">
        <v>50</v>
      </c>
      <c r="H31" s="8">
        <v>50</v>
      </c>
    </row>
    <row r="32" spans="2:8" x14ac:dyDescent="0.25">
      <c r="B32" s="8" t="s">
        <v>33</v>
      </c>
      <c r="C32" s="8" t="s">
        <v>20</v>
      </c>
      <c r="D32" s="8">
        <v>350</v>
      </c>
      <c r="E32" s="8">
        <v>0</v>
      </c>
      <c r="F32" s="8">
        <v>300</v>
      </c>
      <c r="G32" s="8">
        <v>50</v>
      </c>
      <c r="H32" s="8">
        <v>1E+30</v>
      </c>
    </row>
    <row r="33" spans="2:8" ht="15.75" thickBot="1" x14ac:dyDescent="0.3">
      <c r="B33" s="7" t="s">
        <v>34</v>
      </c>
      <c r="C33" s="7" t="s">
        <v>21</v>
      </c>
      <c r="D33" s="7">
        <v>400</v>
      </c>
      <c r="E33" s="7">
        <v>0.5</v>
      </c>
      <c r="F33" s="7">
        <v>400</v>
      </c>
      <c r="G33" s="7">
        <v>200</v>
      </c>
      <c r="H33" s="7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E25" sqref="E25"/>
    </sheetView>
  </sheetViews>
  <sheetFormatPr defaultRowHeight="15" x14ac:dyDescent="0.25"/>
  <cols>
    <col min="1" max="1" width="5.85546875" customWidth="1"/>
    <col min="9" max="9" width="9.5703125" customWidth="1"/>
    <col min="10" max="10" width="5.140625" customWidth="1"/>
  </cols>
  <sheetData>
    <row r="1" spans="2:11" x14ac:dyDescent="0.25">
      <c r="B1" t="s">
        <v>36</v>
      </c>
    </row>
    <row r="3" spans="2:11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23</v>
      </c>
      <c r="H3" s="1" t="s">
        <v>24</v>
      </c>
      <c r="I3" s="1"/>
      <c r="J3" s="1"/>
      <c r="K3" s="1"/>
    </row>
    <row r="4" spans="2:11" x14ac:dyDescent="0.25">
      <c r="B4" s="2" t="s">
        <v>3</v>
      </c>
      <c r="C4" s="1">
        <v>1</v>
      </c>
      <c r="D4" s="1"/>
      <c r="E4" s="1"/>
      <c r="F4" s="1"/>
      <c r="G4" s="1"/>
      <c r="H4" s="1"/>
      <c r="I4" s="1">
        <f>SUMPRODUCT($C$21:$H$21,C4:H4)</f>
        <v>50</v>
      </c>
      <c r="J4" s="3" t="s">
        <v>9</v>
      </c>
      <c r="K4" s="1">
        <v>50</v>
      </c>
    </row>
    <row r="5" spans="2:11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v>-1</v>
      </c>
      <c r="I5" s="1">
        <f>SUMPRODUCT($C$21:$H$21,C5:H5)</f>
        <v>0</v>
      </c>
      <c r="J5" s="3" t="s">
        <v>12</v>
      </c>
      <c r="K5" s="1">
        <v>0</v>
      </c>
    </row>
    <row r="6" spans="2:11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v>-1</v>
      </c>
      <c r="I6" s="1">
        <f>SUMPRODUCT($C$21:$H$21,C6:H6)</f>
        <v>50</v>
      </c>
      <c r="J6" s="3" t="s">
        <v>12</v>
      </c>
      <c r="K6" s="1">
        <v>0</v>
      </c>
    </row>
    <row r="7" spans="2:11" x14ac:dyDescent="0.25">
      <c r="B7" t="s">
        <v>13</v>
      </c>
      <c r="C7" s="1"/>
      <c r="D7" s="1"/>
      <c r="E7" s="1"/>
      <c r="F7" s="1">
        <v>1</v>
      </c>
      <c r="G7" s="1">
        <v>1</v>
      </c>
      <c r="H7" s="1">
        <v>-1</v>
      </c>
      <c r="I7" s="1">
        <f>SUMPRODUCT($C$21:$H$21,C7:H7)</f>
        <v>200</v>
      </c>
      <c r="J7" s="3" t="s">
        <v>12</v>
      </c>
      <c r="K7" s="1">
        <v>0</v>
      </c>
    </row>
    <row r="8" spans="2:11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v>-1</v>
      </c>
      <c r="I8" s="1">
        <f>SUMPRODUCT($C$21:$H$21,C8:H8)</f>
        <v>50</v>
      </c>
      <c r="J8" s="3" t="s">
        <v>12</v>
      </c>
      <c r="K8" s="1">
        <v>0</v>
      </c>
    </row>
    <row r="9" spans="2:11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v>-1</v>
      </c>
      <c r="I9" s="1">
        <f>SUMPRODUCT($C$21:$H$21,C9:H9)</f>
        <v>100</v>
      </c>
      <c r="J9" s="3" t="s">
        <v>12</v>
      </c>
      <c r="K9" s="1">
        <v>0</v>
      </c>
    </row>
    <row r="10" spans="2:11" x14ac:dyDescent="0.25">
      <c r="B10" t="s">
        <v>15</v>
      </c>
      <c r="C10" s="1">
        <v>1</v>
      </c>
      <c r="D10" s="1"/>
      <c r="E10" s="1"/>
      <c r="F10" s="1">
        <v>1</v>
      </c>
      <c r="G10" s="1">
        <v>1</v>
      </c>
      <c r="H10" s="1">
        <v>-1</v>
      </c>
      <c r="I10" s="1">
        <f>SUMPRODUCT($C$21:$H$21,C10:H10)</f>
        <v>250</v>
      </c>
      <c r="J10" s="3" t="s">
        <v>12</v>
      </c>
      <c r="K10" s="1">
        <v>100</v>
      </c>
    </row>
    <row r="11" spans="2:11" x14ac:dyDescent="0.25">
      <c r="B11" t="s">
        <v>14</v>
      </c>
      <c r="C11" s="1"/>
      <c r="D11" s="1">
        <v>1</v>
      </c>
      <c r="E11" s="1">
        <v>1</v>
      </c>
      <c r="F11" s="1"/>
      <c r="G11" s="1">
        <v>1</v>
      </c>
      <c r="H11" s="1">
        <v>-1</v>
      </c>
      <c r="I11" s="1">
        <f>SUMPRODUCT($C$21:$H$21,C11:H11)</f>
        <v>150</v>
      </c>
      <c r="J11" s="3" t="s">
        <v>12</v>
      </c>
      <c r="K11" s="1">
        <v>100</v>
      </c>
    </row>
    <row r="12" spans="2:11" x14ac:dyDescent="0.25">
      <c r="B12" t="s">
        <v>16</v>
      </c>
      <c r="C12" s="1"/>
      <c r="D12" s="1">
        <v>1</v>
      </c>
      <c r="E12" s="1"/>
      <c r="F12" s="1">
        <v>1</v>
      </c>
      <c r="G12" s="1">
        <v>1</v>
      </c>
      <c r="H12" s="1">
        <v>-1</v>
      </c>
      <c r="I12" s="1">
        <f>SUMPRODUCT($C$21:$H$21,C12:H12)</f>
        <v>300</v>
      </c>
      <c r="J12" s="3" t="s">
        <v>12</v>
      </c>
      <c r="K12" s="1">
        <v>200</v>
      </c>
    </row>
    <row r="13" spans="2:11" x14ac:dyDescent="0.25">
      <c r="B13" t="s">
        <v>17</v>
      </c>
      <c r="C13" s="1"/>
      <c r="D13" s="1"/>
      <c r="E13" s="1">
        <v>1</v>
      </c>
      <c r="F13" s="1">
        <v>1</v>
      </c>
      <c r="G13" s="1">
        <v>1</v>
      </c>
      <c r="H13" s="1">
        <v>-1</v>
      </c>
      <c r="I13" s="1">
        <f>SUMPRODUCT($C$21:$H$21,C13:H13)</f>
        <v>350</v>
      </c>
      <c r="J13" s="3" t="s">
        <v>12</v>
      </c>
      <c r="K13" s="1">
        <v>300</v>
      </c>
    </row>
    <row r="14" spans="2:11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v>-1</v>
      </c>
      <c r="I14" s="1">
        <f>SUMPRODUCT($C$21:$H$21,C14:H14)</f>
        <v>200</v>
      </c>
      <c r="J14" s="3" t="s">
        <v>12</v>
      </c>
      <c r="K14" s="1">
        <v>200</v>
      </c>
    </row>
    <row r="15" spans="2:11" x14ac:dyDescent="0.25">
      <c r="B15" t="s">
        <v>20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v>-1</v>
      </c>
      <c r="I15" s="1">
        <f>SUMPRODUCT($C$21:$H$21,C15:H15)</f>
        <v>350</v>
      </c>
      <c r="J15" s="3" t="s">
        <v>12</v>
      </c>
      <c r="K15" s="1">
        <v>300</v>
      </c>
    </row>
    <row r="16" spans="2:11" x14ac:dyDescent="0.25">
      <c r="B16" t="s">
        <v>21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v>-1</v>
      </c>
      <c r="I16" s="1">
        <f>SUMPRODUCT($C$21:$H$21,C16:H16)</f>
        <v>400</v>
      </c>
      <c r="J16" s="3" t="s">
        <v>12</v>
      </c>
      <c r="K16" s="1">
        <v>400</v>
      </c>
    </row>
    <row r="17" spans="2:11" x14ac:dyDescent="0.25">
      <c r="B17" t="s">
        <v>18</v>
      </c>
      <c r="C17" s="1"/>
      <c r="D17" s="1">
        <v>1</v>
      </c>
      <c r="E17" s="1">
        <v>1</v>
      </c>
      <c r="F17" s="1">
        <v>1</v>
      </c>
      <c r="G17" s="1"/>
      <c r="H17" s="1"/>
      <c r="I17" s="1">
        <f>SUMPRODUCT($C$21:$H$21,C17:H17)</f>
        <v>550</v>
      </c>
      <c r="J17" s="3" t="s">
        <v>9</v>
      </c>
      <c r="K17" s="1">
        <v>550</v>
      </c>
    </row>
    <row r="18" spans="2:11" x14ac:dyDescent="0.25">
      <c r="B18" t="s">
        <v>19</v>
      </c>
      <c r="C18" s="1">
        <v>1</v>
      </c>
      <c r="D18" s="1">
        <v>1</v>
      </c>
      <c r="E18" s="1">
        <v>1</v>
      </c>
      <c r="F18" s="1">
        <v>1</v>
      </c>
      <c r="H18" s="1"/>
      <c r="I18" s="1">
        <f>SUMPRODUCT($C$21:$H$21,C18:H18)</f>
        <v>600</v>
      </c>
      <c r="J18" s="3" t="s">
        <v>9</v>
      </c>
      <c r="K18" s="1">
        <v>600</v>
      </c>
    </row>
    <row r="19" spans="2:11" x14ac:dyDescent="0.25">
      <c r="I19" s="1"/>
    </row>
    <row r="20" spans="2:11" x14ac:dyDescent="0.25">
      <c r="B20" t="s">
        <v>10</v>
      </c>
      <c r="C20" s="1"/>
      <c r="D20" s="1"/>
      <c r="E20" s="1"/>
      <c r="F20" s="1"/>
      <c r="G20" s="1">
        <v>1</v>
      </c>
      <c r="H20" s="1">
        <v>-1</v>
      </c>
      <c r="I20" s="5">
        <f>SUMPRODUCT($C$21:$H$21,C20:H20)</f>
        <v>-100</v>
      </c>
      <c r="J20" s="1"/>
      <c r="K20" s="1"/>
    </row>
    <row r="21" spans="2:11" x14ac:dyDescent="0.25">
      <c r="C21" s="4">
        <v>50</v>
      </c>
      <c r="D21" s="4">
        <v>100</v>
      </c>
      <c r="E21" s="4">
        <v>150</v>
      </c>
      <c r="F21" s="4">
        <v>300</v>
      </c>
      <c r="G21" s="4">
        <v>0</v>
      </c>
      <c r="H21" s="4">
        <v>100</v>
      </c>
      <c r="I21" s="1"/>
      <c r="J21" s="1"/>
      <c r="K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9.42578125" bestFit="1" customWidth="1"/>
    <col min="4" max="4" width="6.140625" customWidth="1"/>
    <col min="5" max="5" width="8.7109375" bestFit="1" customWidth="1"/>
    <col min="6" max="6" width="10.85546875" bestFit="1" customWidth="1"/>
    <col min="7" max="7" width="12" bestFit="1" customWidth="1"/>
    <col min="8" max="8" width="10" bestFit="1" customWidth="1"/>
  </cols>
  <sheetData>
    <row r="1" spans="1:8" x14ac:dyDescent="0.25">
      <c r="A1" s="6" t="s">
        <v>50</v>
      </c>
    </row>
    <row r="2" spans="1:8" x14ac:dyDescent="0.25">
      <c r="A2" s="6" t="s">
        <v>81</v>
      </c>
    </row>
    <row r="3" spans="1:8" x14ac:dyDescent="0.25">
      <c r="A3" s="6" t="s">
        <v>82</v>
      </c>
    </row>
    <row r="6" spans="1:8" ht="15.75" thickBot="1" x14ac:dyDescent="0.3">
      <c r="A6" t="s">
        <v>53</v>
      </c>
    </row>
    <row r="7" spans="1:8" x14ac:dyDescent="0.25">
      <c r="B7" s="10"/>
      <c r="C7" s="10"/>
      <c r="D7" s="10" t="s">
        <v>22</v>
      </c>
      <c r="E7" s="10" t="s">
        <v>57</v>
      </c>
      <c r="F7" s="10" t="s">
        <v>59</v>
      </c>
      <c r="G7" s="10" t="s">
        <v>61</v>
      </c>
      <c r="H7" s="10" t="s">
        <v>61</v>
      </c>
    </row>
    <row r="8" spans="1:8" ht="15.75" thickBot="1" x14ac:dyDescent="0.3">
      <c r="B8" s="11" t="s">
        <v>54</v>
      </c>
      <c r="C8" s="11" t="s">
        <v>55</v>
      </c>
      <c r="D8" s="11" t="s">
        <v>56</v>
      </c>
      <c r="E8" s="11" t="s">
        <v>58</v>
      </c>
      <c r="F8" s="11" t="s">
        <v>60</v>
      </c>
      <c r="G8" s="11" t="s">
        <v>62</v>
      </c>
      <c r="H8" s="11" t="s">
        <v>63</v>
      </c>
    </row>
    <row r="9" spans="1:8" x14ac:dyDescent="0.25">
      <c r="B9" s="8" t="s">
        <v>69</v>
      </c>
      <c r="C9" s="8" t="s">
        <v>0</v>
      </c>
      <c r="D9" s="8">
        <v>50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70</v>
      </c>
      <c r="C10" s="8" t="s">
        <v>1</v>
      </c>
      <c r="D10" s="8">
        <v>100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71</v>
      </c>
      <c r="C11" s="8" t="s">
        <v>2</v>
      </c>
      <c r="D11" s="8">
        <v>175</v>
      </c>
      <c r="E11" s="8">
        <v>0</v>
      </c>
      <c r="F11" s="8">
        <v>0</v>
      </c>
      <c r="G11" s="8">
        <v>1</v>
      </c>
      <c r="H11" s="8">
        <v>1</v>
      </c>
    </row>
    <row r="12" spans="1:8" x14ac:dyDescent="0.25">
      <c r="B12" s="8" t="s">
        <v>72</v>
      </c>
      <c r="C12" s="8" t="s">
        <v>11</v>
      </c>
      <c r="D12" s="8">
        <v>275</v>
      </c>
      <c r="E12" s="8">
        <v>0</v>
      </c>
      <c r="F12" s="8">
        <v>0</v>
      </c>
      <c r="G12" s="8">
        <v>1</v>
      </c>
      <c r="H12" s="8">
        <v>1</v>
      </c>
    </row>
    <row r="13" spans="1:8" x14ac:dyDescent="0.25">
      <c r="B13" s="8" t="s">
        <v>73</v>
      </c>
      <c r="C13" s="8" t="s">
        <v>23</v>
      </c>
      <c r="D13" s="8">
        <v>0</v>
      </c>
      <c r="E13" s="8">
        <v>0</v>
      </c>
      <c r="F13" s="8">
        <v>1</v>
      </c>
      <c r="G13" s="8">
        <v>1E+30</v>
      </c>
      <c r="H13" s="8">
        <v>0</v>
      </c>
    </row>
    <row r="14" spans="1:8" ht="15.75" thickBot="1" x14ac:dyDescent="0.3">
      <c r="B14" s="7" t="s">
        <v>74</v>
      </c>
      <c r="C14" s="7" t="s">
        <v>24</v>
      </c>
      <c r="D14" s="7">
        <v>125</v>
      </c>
      <c r="E14" s="7">
        <v>0</v>
      </c>
      <c r="F14" s="7">
        <v>-1</v>
      </c>
      <c r="G14" s="7">
        <v>1</v>
      </c>
      <c r="H14" s="7">
        <v>0</v>
      </c>
    </row>
    <row r="16" spans="1:8" ht="15.75" thickBot="1" x14ac:dyDescent="0.3">
      <c r="A16" t="s">
        <v>64</v>
      </c>
    </row>
    <row r="17" spans="2:8" x14ac:dyDescent="0.25">
      <c r="B17" s="10"/>
      <c r="C17" s="10"/>
      <c r="D17" s="10" t="s">
        <v>22</v>
      </c>
      <c r="E17" s="10" t="s">
        <v>65</v>
      </c>
      <c r="F17" s="10" t="s">
        <v>67</v>
      </c>
      <c r="G17" s="10" t="s">
        <v>61</v>
      </c>
      <c r="H17" s="10" t="s">
        <v>61</v>
      </c>
    </row>
    <row r="18" spans="2:8" ht="15.75" thickBot="1" x14ac:dyDescent="0.3">
      <c r="B18" s="11" t="s">
        <v>54</v>
      </c>
      <c r="C18" s="11" t="s">
        <v>55</v>
      </c>
      <c r="D18" s="11" t="s">
        <v>56</v>
      </c>
      <c r="E18" s="11" t="s">
        <v>66</v>
      </c>
      <c r="F18" s="11" t="s">
        <v>68</v>
      </c>
      <c r="G18" s="11" t="s">
        <v>62</v>
      </c>
      <c r="H18" s="11" t="s">
        <v>63</v>
      </c>
    </row>
    <row r="19" spans="2:8" x14ac:dyDescent="0.25">
      <c r="B19" s="8" t="s">
        <v>77</v>
      </c>
      <c r="C19" s="8" t="s">
        <v>5</v>
      </c>
      <c r="D19" s="8">
        <v>50</v>
      </c>
      <c r="E19" s="8">
        <v>0</v>
      </c>
      <c r="F19" s="8">
        <v>0</v>
      </c>
      <c r="G19" s="8">
        <v>50</v>
      </c>
      <c r="H19" s="8">
        <v>1E+30</v>
      </c>
    </row>
    <row r="20" spans="2:8" x14ac:dyDescent="0.25">
      <c r="B20" s="8" t="s">
        <v>78</v>
      </c>
      <c r="C20" s="8" t="s">
        <v>13</v>
      </c>
      <c r="D20" s="8">
        <v>150</v>
      </c>
      <c r="E20" s="8">
        <v>0</v>
      </c>
      <c r="F20" s="8">
        <v>0</v>
      </c>
      <c r="G20" s="8">
        <v>150</v>
      </c>
      <c r="H20" s="8">
        <v>1E+30</v>
      </c>
    </row>
    <row r="21" spans="2:8" x14ac:dyDescent="0.25">
      <c r="B21" s="8" t="s">
        <v>26</v>
      </c>
      <c r="C21" s="8" t="s">
        <v>6</v>
      </c>
      <c r="D21" s="8">
        <v>25</v>
      </c>
      <c r="E21" s="8">
        <v>0</v>
      </c>
      <c r="F21" s="8">
        <v>0</v>
      </c>
      <c r="G21" s="8">
        <v>25</v>
      </c>
      <c r="H21" s="8">
        <v>1E+30</v>
      </c>
    </row>
    <row r="22" spans="2:8" x14ac:dyDescent="0.25">
      <c r="B22" s="8" t="s">
        <v>27</v>
      </c>
      <c r="C22" s="8" t="s">
        <v>7</v>
      </c>
      <c r="D22" s="8">
        <v>100</v>
      </c>
      <c r="E22" s="8">
        <v>0</v>
      </c>
      <c r="F22" s="8">
        <v>0</v>
      </c>
      <c r="G22" s="8">
        <v>100</v>
      </c>
      <c r="H22" s="8">
        <v>1E+30</v>
      </c>
    </row>
    <row r="23" spans="2:8" x14ac:dyDescent="0.25">
      <c r="B23" s="8" t="s">
        <v>28</v>
      </c>
      <c r="C23" s="8" t="s">
        <v>15</v>
      </c>
      <c r="D23" s="8">
        <v>200</v>
      </c>
      <c r="E23" s="8">
        <v>0</v>
      </c>
      <c r="F23" s="8">
        <v>100</v>
      </c>
      <c r="G23" s="8">
        <v>100</v>
      </c>
      <c r="H23" s="8">
        <v>1E+30</v>
      </c>
    </row>
    <row r="24" spans="2:8" x14ac:dyDescent="0.25">
      <c r="B24" s="8" t="s">
        <v>29</v>
      </c>
      <c r="C24" s="8" t="s">
        <v>14</v>
      </c>
      <c r="D24" s="8">
        <v>150</v>
      </c>
      <c r="E24" s="8">
        <v>0</v>
      </c>
      <c r="F24" s="8">
        <v>100</v>
      </c>
      <c r="G24" s="8">
        <v>50</v>
      </c>
      <c r="H24" s="8">
        <v>1E+30</v>
      </c>
    </row>
    <row r="25" spans="2:8" x14ac:dyDescent="0.25">
      <c r="B25" s="8" t="s">
        <v>30</v>
      </c>
      <c r="C25" s="8" t="s">
        <v>16</v>
      </c>
      <c r="D25" s="8">
        <v>250</v>
      </c>
      <c r="E25" s="8">
        <v>0</v>
      </c>
      <c r="F25" s="8">
        <v>200</v>
      </c>
      <c r="G25" s="8">
        <v>50</v>
      </c>
      <c r="H25" s="8">
        <v>1E+30</v>
      </c>
    </row>
    <row r="26" spans="2:8" x14ac:dyDescent="0.25">
      <c r="B26" s="8" t="s">
        <v>31</v>
      </c>
      <c r="C26" s="8" t="s">
        <v>17</v>
      </c>
      <c r="D26" s="8">
        <v>325</v>
      </c>
      <c r="E26" s="8">
        <v>0</v>
      </c>
      <c r="F26" s="8">
        <v>300</v>
      </c>
      <c r="G26" s="8">
        <v>25</v>
      </c>
      <c r="H26" s="8">
        <v>1E+30</v>
      </c>
    </row>
    <row r="27" spans="2:8" x14ac:dyDescent="0.25">
      <c r="B27" s="8" t="s">
        <v>32</v>
      </c>
      <c r="C27" s="8" t="s">
        <v>8</v>
      </c>
      <c r="D27" s="8">
        <v>200</v>
      </c>
      <c r="E27" s="8">
        <v>0.5</v>
      </c>
      <c r="F27" s="8">
        <v>200</v>
      </c>
      <c r="G27" s="8">
        <v>250</v>
      </c>
      <c r="H27" s="8">
        <v>50</v>
      </c>
    </row>
    <row r="28" spans="2:8" x14ac:dyDescent="0.25">
      <c r="B28" s="8" t="s">
        <v>33</v>
      </c>
      <c r="C28" s="8" t="s">
        <v>20</v>
      </c>
      <c r="D28" s="8">
        <v>300</v>
      </c>
      <c r="E28" s="8">
        <v>0.5</v>
      </c>
      <c r="F28" s="8">
        <v>300</v>
      </c>
      <c r="G28" s="8">
        <v>250</v>
      </c>
      <c r="H28" s="8">
        <v>50</v>
      </c>
    </row>
    <row r="29" spans="2:8" x14ac:dyDescent="0.25">
      <c r="B29" s="8" t="s">
        <v>34</v>
      </c>
      <c r="C29" s="8" t="s">
        <v>21</v>
      </c>
      <c r="D29" s="8">
        <v>500</v>
      </c>
      <c r="E29" s="8">
        <v>0</v>
      </c>
      <c r="F29" s="8">
        <v>500</v>
      </c>
      <c r="G29" s="8">
        <v>0</v>
      </c>
      <c r="H29" s="8">
        <v>1E+30</v>
      </c>
    </row>
    <row r="30" spans="2:8" x14ac:dyDescent="0.25">
      <c r="B30" s="8" t="s">
        <v>35</v>
      </c>
      <c r="C30" s="8" t="s">
        <v>18</v>
      </c>
      <c r="D30" s="8">
        <v>550</v>
      </c>
      <c r="E30" s="8">
        <v>0</v>
      </c>
      <c r="F30" s="8">
        <v>550</v>
      </c>
      <c r="G30" s="8">
        <v>0</v>
      </c>
      <c r="H30" s="8">
        <v>1E+30</v>
      </c>
    </row>
    <row r="31" spans="2:8" x14ac:dyDescent="0.25">
      <c r="B31" s="8" t="s">
        <v>25</v>
      </c>
      <c r="C31" s="8" t="s">
        <v>19</v>
      </c>
      <c r="D31" s="8">
        <v>600</v>
      </c>
      <c r="E31" s="8">
        <v>-0.5</v>
      </c>
      <c r="F31" s="8">
        <v>600</v>
      </c>
      <c r="G31" s="8">
        <v>0</v>
      </c>
      <c r="H31" s="8">
        <v>50</v>
      </c>
    </row>
    <row r="32" spans="2:8" x14ac:dyDescent="0.25">
      <c r="B32" s="8" t="s">
        <v>75</v>
      </c>
      <c r="C32" s="8" t="s">
        <v>3</v>
      </c>
      <c r="D32" s="8">
        <v>50</v>
      </c>
      <c r="E32" s="8">
        <v>-0.5</v>
      </c>
      <c r="F32" s="8">
        <v>50</v>
      </c>
      <c r="G32" s="8">
        <v>16.666666666666668</v>
      </c>
      <c r="H32" s="8">
        <v>0</v>
      </c>
    </row>
    <row r="33" spans="2:8" ht="15.75" thickBot="1" x14ac:dyDescent="0.3">
      <c r="B33" s="7" t="s">
        <v>76</v>
      </c>
      <c r="C33" s="7" t="s">
        <v>4</v>
      </c>
      <c r="D33" s="7">
        <v>100</v>
      </c>
      <c r="E33" s="7">
        <v>-0.5</v>
      </c>
      <c r="F33" s="7">
        <v>100</v>
      </c>
      <c r="G33" s="7">
        <v>16.666666666666668</v>
      </c>
      <c r="H33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H30" sqref="H30"/>
    </sheetView>
  </sheetViews>
  <sheetFormatPr defaultRowHeight="15" x14ac:dyDescent="0.25"/>
  <cols>
    <col min="1" max="1" width="4.85546875" customWidth="1"/>
    <col min="10" max="10" width="5.140625" customWidth="1"/>
  </cols>
  <sheetData>
    <row r="1" spans="2:11" x14ac:dyDescent="0.25">
      <c r="B1" t="s">
        <v>36</v>
      </c>
    </row>
    <row r="3" spans="2:11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23</v>
      </c>
      <c r="H3" s="1" t="s">
        <v>24</v>
      </c>
      <c r="I3" s="1"/>
      <c r="J3" s="1"/>
      <c r="K3" s="1"/>
    </row>
    <row r="4" spans="2:11" x14ac:dyDescent="0.25">
      <c r="B4" s="2" t="s">
        <v>3</v>
      </c>
      <c r="C4" s="1">
        <v>1</v>
      </c>
      <c r="D4" s="1"/>
      <c r="E4" s="1"/>
      <c r="F4" s="1"/>
      <c r="G4" s="1"/>
      <c r="H4" s="1"/>
      <c r="I4" s="1">
        <f>SUMPRODUCT($C$21:$H$21,C4:H4)</f>
        <v>50</v>
      </c>
      <c r="J4" s="3" t="s">
        <v>9</v>
      </c>
      <c r="K4" s="1">
        <v>50</v>
      </c>
    </row>
    <row r="5" spans="2:11" x14ac:dyDescent="0.25">
      <c r="B5" t="s">
        <v>4</v>
      </c>
      <c r="C5" s="1"/>
      <c r="D5" s="1">
        <v>1</v>
      </c>
      <c r="E5" s="1"/>
      <c r="F5" s="1"/>
      <c r="G5" s="1"/>
      <c r="H5" s="1"/>
      <c r="I5" s="1">
        <f>SUMPRODUCT($C$21:$H$21,C5:H5)</f>
        <v>100</v>
      </c>
      <c r="J5" s="3" t="s">
        <v>9</v>
      </c>
      <c r="K5" s="1">
        <v>100</v>
      </c>
    </row>
    <row r="6" spans="2:11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v>-1</v>
      </c>
      <c r="I6" s="1">
        <f>SUMPRODUCT($C$21:$H$21,C6:H6)</f>
        <v>50</v>
      </c>
      <c r="J6" s="3" t="s">
        <v>12</v>
      </c>
      <c r="K6" s="1">
        <v>0</v>
      </c>
    </row>
    <row r="7" spans="2:11" x14ac:dyDescent="0.25">
      <c r="B7" t="s">
        <v>13</v>
      </c>
      <c r="C7" s="1"/>
      <c r="D7" s="1"/>
      <c r="E7" s="1"/>
      <c r="F7" s="1">
        <v>1</v>
      </c>
      <c r="G7" s="1">
        <v>1</v>
      </c>
      <c r="H7" s="1">
        <v>-1</v>
      </c>
      <c r="I7" s="1">
        <f>SUMPRODUCT($C$21:$H$21,C7:H7)</f>
        <v>150</v>
      </c>
      <c r="J7" s="3" t="s">
        <v>12</v>
      </c>
      <c r="K7" s="1">
        <v>0</v>
      </c>
    </row>
    <row r="8" spans="2:11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v>-1</v>
      </c>
      <c r="I8" s="1">
        <f>SUMPRODUCT($C$21:$H$21,C8:H8)</f>
        <v>25</v>
      </c>
      <c r="J8" s="3" t="s">
        <v>12</v>
      </c>
      <c r="K8" s="1">
        <v>0</v>
      </c>
    </row>
    <row r="9" spans="2:11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v>-1</v>
      </c>
      <c r="I9" s="1">
        <f>SUMPRODUCT($C$21:$H$21,C9:H9)</f>
        <v>100</v>
      </c>
      <c r="J9" s="3" t="s">
        <v>12</v>
      </c>
      <c r="K9" s="1">
        <v>0</v>
      </c>
    </row>
    <row r="10" spans="2:11" x14ac:dyDescent="0.25">
      <c r="B10" t="s">
        <v>15</v>
      </c>
      <c r="C10" s="1">
        <v>1</v>
      </c>
      <c r="D10" s="1"/>
      <c r="E10" s="1"/>
      <c r="F10" s="1">
        <v>1</v>
      </c>
      <c r="G10" s="1">
        <v>1</v>
      </c>
      <c r="H10" s="1">
        <v>-1</v>
      </c>
      <c r="I10" s="1">
        <f>SUMPRODUCT($C$21:$H$21,C10:H10)</f>
        <v>200</v>
      </c>
      <c r="J10" s="3" t="s">
        <v>12</v>
      </c>
      <c r="K10" s="1">
        <v>100</v>
      </c>
    </row>
    <row r="11" spans="2:11" x14ac:dyDescent="0.25">
      <c r="B11" t="s">
        <v>14</v>
      </c>
      <c r="C11" s="1"/>
      <c r="D11" s="1">
        <v>1</v>
      </c>
      <c r="E11" s="1">
        <v>1</v>
      </c>
      <c r="F11" s="1"/>
      <c r="G11" s="1">
        <v>1</v>
      </c>
      <c r="H11" s="1">
        <v>-1</v>
      </c>
      <c r="I11" s="1">
        <f>SUMPRODUCT($C$21:$H$21,C11:H11)</f>
        <v>150</v>
      </c>
      <c r="J11" s="3" t="s">
        <v>12</v>
      </c>
      <c r="K11" s="1">
        <v>100</v>
      </c>
    </row>
    <row r="12" spans="2:11" x14ac:dyDescent="0.25">
      <c r="B12" t="s">
        <v>16</v>
      </c>
      <c r="C12" s="1"/>
      <c r="D12" s="1">
        <v>1</v>
      </c>
      <c r="E12" s="1"/>
      <c r="F12" s="1">
        <v>1</v>
      </c>
      <c r="G12" s="1">
        <v>1</v>
      </c>
      <c r="H12" s="1">
        <v>-1</v>
      </c>
      <c r="I12" s="1">
        <f>SUMPRODUCT($C$21:$H$21,C12:H12)</f>
        <v>250</v>
      </c>
      <c r="J12" s="3" t="s">
        <v>12</v>
      </c>
      <c r="K12" s="1">
        <v>200</v>
      </c>
    </row>
    <row r="13" spans="2:11" x14ac:dyDescent="0.25">
      <c r="B13" t="s">
        <v>17</v>
      </c>
      <c r="C13" s="1"/>
      <c r="D13" s="1"/>
      <c r="E13" s="1">
        <v>1</v>
      </c>
      <c r="F13" s="1">
        <v>1</v>
      </c>
      <c r="G13" s="1">
        <v>1</v>
      </c>
      <c r="H13" s="1">
        <v>-1</v>
      </c>
      <c r="I13" s="1">
        <f>SUMPRODUCT($C$21:$H$21,C13:H13)</f>
        <v>325</v>
      </c>
      <c r="J13" s="3" t="s">
        <v>12</v>
      </c>
      <c r="K13" s="1">
        <v>300</v>
      </c>
    </row>
    <row r="14" spans="2:11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v>-1</v>
      </c>
      <c r="I14" s="1">
        <f>SUMPRODUCT($C$21:$H$21,C14:H14)</f>
        <v>200</v>
      </c>
      <c r="J14" s="3" t="s">
        <v>12</v>
      </c>
      <c r="K14" s="1">
        <v>200</v>
      </c>
    </row>
    <row r="15" spans="2:11" x14ac:dyDescent="0.25">
      <c r="B15" t="s">
        <v>20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v>-1</v>
      </c>
      <c r="I15" s="1">
        <f>SUMPRODUCT($C$21:$H$21,C15:H15)</f>
        <v>300</v>
      </c>
      <c r="J15" s="3" t="s">
        <v>12</v>
      </c>
      <c r="K15" s="1">
        <v>300</v>
      </c>
    </row>
    <row r="16" spans="2:11" x14ac:dyDescent="0.25">
      <c r="B16" t="s">
        <v>21</v>
      </c>
      <c r="C16" s="1">
        <v>1</v>
      </c>
      <c r="D16" s="1"/>
      <c r="E16" s="1">
        <v>1</v>
      </c>
      <c r="F16" s="1">
        <v>1</v>
      </c>
      <c r="G16" s="1"/>
      <c r="H16" s="1"/>
      <c r="I16" s="1">
        <f>SUMPRODUCT($C$21:$H$21,C16:H16)</f>
        <v>500</v>
      </c>
      <c r="J16" s="3" t="s">
        <v>9</v>
      </c>
      <c r="K16" s="1">
        <v>500</v>
      </c>
    </row>
    <row r="17" spans="2:11" x14ac:dyDescent="0.25">
      <c r="B17" t="s">
        <v>18</v>
      </c>
      <c r="C17" s="1"/>
      <c r="D17" s="1">
        <v>1</v>
      </c>
      <c r="E17" s="1">
        <v>1</v>
      </c>
      <c r="F17" s="1">
        <v>1</v>
      </c>
      <c r="G17" s="1"/>
      <c r="H17" s="1"/>
      <c r="I17" s="1">
        <f>SUMPRODUCT($C$21:$H$21,C17:H17)</f>
        <v>550</v>
      </c>
      <c r="J17" s="3" t="s">
        <v>9</v>
      </c>
      <c r="K17" s="1">
        <v>550</v>
      </c>
    </row>
    <row r="18" spans="2:11" x14ac:dyDescent="0.25">
      <c r="B18" t="s">
        <v>19</v>
      </c>
      <c r="C18" s="1">
        <v>1</v>
      </c>
      <c r="D18" s="1">
        <v>1</v>
      </c>
      <c r="E18" s="1">
        <v>1</v>
      </c>
      <c r="F18" s="1">
        <v>1</v>
      </c>
      <c r="H18" s="1"/>
      <c r="I18" s="1">
        <f>SUMPRODUCT($C$21:$H$21,C18:H18)</f>
        <v>600</v>
      </c>
      <c r="J18" s="3" t="s">
        <v>9</v>
      </c>
      <c r="K18" s="1">
        <v>600</v>
      </c>
    </row>
    <row r="19" spans="2:11" x14ac:dyDescent="0.25">
      <c r="I19" s="1"/>
    </row>
    <row r="20" spans="2:11" x14ac:dyDescent="0.25">
      <c r="B20" t="s">
        <v>10</v>
      </c>
      <c r="C20" s="1"/>
      <c r="D20" s="1"/>
      <c r="E20" s="1"/>
      <c r="F20" s="1"/>
      <c r="G20" s="1">
        <v>1</v>
      </c>
      <c r="H20" s="1">
        <v>-1</v>
      </c>
      <c r="I20" s="5">
        <f>SUMPRODUCT($C$21:$H$21,C20:H20)</f>
        <v>-125</v>
      </c>
      <c r="J20" s="1"/>
      <c r="K20" s="1"/>
    </row>
    <row r="21" spans="2:11" x14ac:dyDescent="0.25">
      <c r="C21" s="4">
        <v>50</v>
      </c>
      <c r="D21" s="4">
        <v>100</v>
      </c>
      <c r="E21" s="4">
        <v>175</v>
      </c>
      <c r="F21" s="4">
        <v>275</v>
      </c>
      <c r="G21" s="4">
        <v>0</v>
      </c>
      <c r="H21" s="4">
        <v>125</v>
      </c>
      <c r="I21" s="1"/>
      <c r="J21" s="1"/>
      <c r="K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Sensitivity Report 1</vt:lpstr>
      <vt:lpstr>Folha1</vt:lpstr>
      <vt:lpstr>Sensitivity Report 2</vt:lpstr>
      <vt:lpstr>Folha2</vt:lpstr>
      <vt:lpstr>Sensitivity Report 3</vt:lpstr>
      <vt:lpstr>Folha3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Manuel São Pedro Ramalhete</cp:lastModifiedBy>
  <dcterms:created xsi:type="dcterms:W3CDTF">2016-01-24T11:08:38Z</dcterms:created>
  <dcterms:modified xsi:type="dcterms:W3CDTF">2019-03-27T11:39:06Z</dcterms:modified>
</cp:coreProperties>
</file>